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williams\OneDrive - UNICEF\Rory\HACT\Documentation\Templates\Budget and Results Matrix\Final\Budget and Results Matrix\"/>
    </mc:Choice>
  </mc:AlternateContent>
  <xr:revisionPtr revIDLastSave="0" documentId="13_ncr:1_{BA514B0D-6A10-4A46-AAE3-4298A04907A6}" xr6:coauthVersionLast="47" xr6:coauthVersionMax="47" xr10:uidLastSave="{00000000-0000-0000-0000-000000000000}"/>
  <bookViews>
    <workbookView xWindow="-110" yWindow="-110" windowWidth="19420" windowHeight="11620" tabRatio="696" xr2:uid="{00000000-000D-0000-FFFF-FFFF00000000}"/>
  </bookViews>
  <sheets>
    <sheet name="Results_Matrix" sheetId="6" r:id="rId1"/>
    <sheet name="Detailed Breakdown" sheetId="2" r:id="rId2"/>
    <sheet name="Ratios - Example" sheetId="4" state="hidden" r:id="rId3"/>
    <sheet name="Sheet1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2" l="1"/>
  <c r="N67" i="2" l="1"/>
  <c r="N61" i="2"/>
  <c r="J67" i="2"/>
  <c r="K64" i="2"/>
  <c r="K65" i="2"/>
  <c r="K66" i="2"/>
  <c r="K63" i="2"/>
  <c r="J61" i="2"/>
  <c r="J69" i="2" s="1"/>
  <c r="K56" i="2"/>
  <c r="K57" i="2"/>
  <c r="K58" i="2"/>
  <c r="K59" i="2"/>
  <c r="K60" i="2"/>
  <c r="K55" i="2"/>
  <c r="O49" i="2"/>
  <c r="J51" i="2"/>
  <c r="K50" i="2"/>
  <c r="N42" i="2"/>
  <c r="O41" i="2"/>
  <c r="J42" i="2"/>
  <c r="K40" i="2"/>
  <c r="K39" i="2"/>
  <c r="N36" i="2"/>
  <c r="J36" i="2"/>
  <c r="K30" i="2"/>
  <c r="K31" i="2"/>
  <c r="K32" i="2"/>
  <c r="K33" i="2"/>
  <c r="K34" i="2"/>
  <c r="K35" i="2"/>
  <c r="K29" i="2"/>
  <c r="N23" i="2"/>
  <c r="N25" i="2" s="1"/>
  <c r="J23" i="2"/>
  <c r="O22" i="2"/>
  <c r="K21" i="2"/>
  <c r="K20" i="2"/>
  <c r="N17" i="2"/>
  <c r="O13" i="2"/>
  <c r="O14" i="2"/>
  <c r="O5" i="2"/>
  <c r="J17" i="2"/>
  <c r="K7" i="2"/>
  <c r="K8" i="2"/>
  <c r="K9" i="2"/>
  <c r="K10" i="2"/>
  <c r="K11" i="2"/>
  <c r="K12" i="2"/>
  <c r="K15" i="2"/>
  <c r="K16" i="2"/>
  <c r="K6" i="2"/>
  <c r="K61" i="2" l="1"/>
  <c r="K69" i="2" s="1"/>
  <c r="J25" i="2"/>
  <c r="J46" i="2" s="1"/>
  <c r="K36" i="2"/>
  <c r="K67" i="2"/>
  <c r="N46" i="2"/>
  <c r="N71" i="2"/>
  <c r="J71" i="2"/>
  <c r="G64" i="2" l="1"/>
  <c r="G65" i="2"/>
  <c r="M65" i="2" s="1"/>
  <c r="O65" i="2" s="1"/>
  <c r="G66" i="2"/>
  <c r="M66" i="2" s="1"/>
  <c r="O66" i="2" s="1"/>
  <c r="G63" i="2"/>
  <c r="M63" i="2" s="1"/>
  <c r="O63" i="2" s="1"/>
  <c r="G57" i="2"/>
  <c r="G58" i="2"/>
  <c r="M58" i="2" s="1"/>
  <c r="O58" i="2" s="1"/>
  <c r="G59" i="2"/>
  <c r="M59" i="2" s="1"/>
  <c r="O59" i="2" s="1"/>
  <c r="G60" i="2"/>
  <c r="M60" i="2" s="1"/>
  <c r="O60" i="2" s="1"/>
  <c r="G56" i="2"/>
  <c r="M55" i="2"/>
  <c r="O55" i="2" s="1"/>
  <c r="G22" i="2"/>
  <c r="I22" i="2" s="1"/>
  <c r="K22" i="2" s="1"/>
  <c r="K23" i="2" s="1"/>
  <c r="G21" i="2"/>
  <c r="G20" i="2"/>
  <c r="G40" i="2"/>
  <c r="M40" i="2" s="1"/>
  <c r="O40" i="2" s="1"/>
  <c r="G39" i="2"/>
  <c r="M39" i="2" s="1"/>
  <c r="O39" i="2" s="1"/>
  <c r="O42" i="2" s="1"/>
  <c r="I41" i="2"/>
  <c r="I36" i="2"/>
  <c r="G36" i="2"/>
  <c r="G17" i="2"/>
  <c r="C6" i="4"/>
  <c r="B6" i="4"/>
  <c r="D6" i="4" s="1"/>
  <c r="M64" i="2"/>
  <c r="O64" i="2" s="1"/>
  <c r="M56" i="2"/>
  <c r="O56" i="2" s="1"/>
  <c r="M57" i="2"/>
  <c r="O57" i="2" s="1"/>
  <c r="M21" i="2"/>
  <c r="O21" i="2" s="1"/>
  <c r="M20" i="2"/>
  <c r="O20" i="2" s="1"/>
  <c r="O23" i="2" s="1"/>
  <c r="M30" i="2"/>
  <c r="O30" i="2" s="1"/>
  <c r="M31" i="2"/>
  <c r="O31" i="2" s="1"/>
  <c r="M32" i="2"/>
  <c r="O32" i="2" s="1"/>
  <c r="M33" i="2"/>
  <c r="O33" i="2" s="1"/>
  <c r="M34" i="2"/>
  <c r="O34" i="2" s="1"/>
  <c r="M35" i="2"/>
  <c r="O35" i="2" s="1"/>
  <c r="M29" i="2"/>
  <c r="O29" i="2" s="1"/>
  <c r="I67" i="2"/>
  <c r="I61" i="2"/>
  <c r="M7" i="2"/>
  <c r="O7" i="2" s="1"/>
  <c r="M8" i="2"/>
  <c r="O8" i="2" s="1"/>
  <c r="M9" i="2"/>
  <c r="O9" i="2" s="1"/>
  <c r="M10" i="2"/>
  <c r="O10" i="2" s="1"/>
  <c r="M11" i="2"/>
  <c r="O11" i="2" s="1"/>
  <c r="M12" i="2"/>
  <c r="O12" i="2" s="1"/>
  <c r="M15" i="2"/>
  <c r="O15" i="2" s="1"/>
  <c r="M16" i="2"/>
  <c r="O16" i="2" s="1"/>
  <c r="M6" i="2"/>
  <c r="O6" i="2" s="1"/>
  <c r="I14" i="2"/>
  <c r="K14" i="2" s="1"/>
  <c r="I13" i="2"/>
  <c r="K13" i="2" s="1"/>
  <c r="K17" i="2" s="1"/>
  <c r="E7" i="2"/>
  <c r="G50" i="2"/>
  <c r="M50" i="2" s="1"/>
  <c r="G49" i="2"/>
  <c r="I49" i="2" s="1"/>
  <c r="O67" i="2" l="1"/>
  <c r="O17" i="2"/>
  <c r="O25" i="2" s="1"/>
  <c r="O36" i="2"/>
  <c r="K25" i="2"/>
  <c r="O61" i="2"/>
  <c r="I42" i="2"/>
  <c r="K41" i="2"/>
  <c r="K42" i="2" s="1"/>
  <c r="I51" i="2"/>
  <c r="K49" i="2"/>
  <c r="K51" i="2" s="1"/>
  <c r="M51" i="2"/>
  <c r="O50" i="2"/>
  <c r="O51" i="2" s="1"/>
  <c r="I69" i="2"/>
  <c r="M23" i="2"/>
  <c r="I17" i="2"/>
  <c r="M17" i="2"/>
  <c r="I23" i="2"/>
  <c r="M42" i="2"/>
  <c r="M61" i="2"/>
  <c r="G23" i="2"/>
  <c r="G25" i="2" s="1"/>
  <c r="M36" i="2"/>
  <c r="G42" i="2"/>
  <c r="M67" i="2"/>
  <c r="G61" i="2"/>
  <c r="G67" i="2"/>
  <c r="G51" i="2"/>
  <c r="M69" i="2" l="1"/>
  <c r="G69" i="2"/>
  <c r="I44" i="2"/>
  <c r="K44" i="2" s="1"/>
  <c r="K46" i="2" s="1"/>
  <c r="M44" i="2"/>
  <c r="M25" i="2"/>
  <c r="I25" i="2"/>
  <c r="G44" i="2"/>
  <c r="G46" i="2" s="1"/>
  <c r="M46" i="2" l="1"/>
  <c r="O44" i="2"/>
  <c r="O69" i="2"/>
  <c r="B5" i="4"/>
  <c r="D5" i="4" s="1"/>
  <c r="C5" i="4"/>
  <c r="I71" i="2"/>
  <c r="K71" i="2"/>
  <c r="I46" i="2"/>
  <c r="G71" i="2"/>
  <c r="M71" i="2"/>
  <c r="O71" i="2" s="1"/>
  <c r="C4" i="4"/>
  <c r="O46" i="2" l="1"/>
  <c r="B4" i="4"/>
  <c r="E15" i="4" s="1"/>
  <c r="C7" i="4"/>
  <c r="F15" i="4"/>
  <c r="D8" i="4" l="1"/>
  <c r="D4" i="4"/>
  <c r="C11" i="4" s="1"/>
  <c r="B7" i="4"/>
  <c r="G15" i="4" l="1"/>
  <c r="D7" i="4"/>
  <c r="C12" i="4" s="1"/>
</calcChain>
</file>

<file path=xl/sharedStrings.xml><?xml version="1.0" encoding="utf-8"?>
<sst xmlns="http://schemas.openxmlformats.org/spreadsheetml/2006/main" count="165" uniqueCount="124">
  <si>
    <t>Output 1</t>
  </si>
  <si>
    <t>Activity 1.1</t>
  </si>
  <si>
    <t>Organize training of 500 health workers in community nutrition in 10 districts</t>
  </si>
  <si>
    <t>Activity 1.2</t>
  </si>
  <si>
    <t>Undertake community outreach activities &amp; referral in 200 villages in 10 districts</t>
  </si>
  <si>
    <t>Programme management and technical supervision</t>
  </si>
  <si>
    <t>Output 2</t>
  </si>
  <si>
    <t>Effective and efficient programme management</t>
  </si>
  <si>
    <t xml:space="preserve">In-country management &amp; support staff salaries pro-rated to their contribution to the programme </t>
  </si>
  <si>
    <t>Operational costs pro-rated to their contribution to the programme</t>
  </si>
  <si>
    <t>Planning, monitoring, evaluation and communication, pro-rated to their contribution to the programme</t>
  </si>
  <si>
    <t>Inputs</t>
  </si>
  <si>
    <t>Quantity</t>
  </si>
  <si>
    <t>Unit price /cost</t>
  </si>
  <si>
    <t>Venue and facilities</t>
  </si>
  <si>
    <t>days</t>
  </si>
  <si>
    <t>Daily subsistence allowances</t>
  </si>
  <si>
    <t>Participants</t>
  </si>
  <si>
    <t>participant</t>
  </si>
  <si>
    <t xml:space="preserve">Programme manager </t>
  </si>
  <si>
    <t>Programme officer</t>
  </si>
  <si>
    <t>Programme support staff (2)</t>
  </si>
  <si>
    <t>14 x 2</t>
  </si>
  <si>
    <t>Transportation for 275 participants – bus fare refund</t>
  </si>
  <si>
    <t>Consultant fees</t>
  </si>
  <si>
    <t>Transportation for consultant - air fare</t>
  </si>
  <si>
    <t>ticket</t>
  </si>
  <si>
    <t>Training materials</t>
  </si>
  <si>
    <t>Lump sum</t>
  </si>
  <si>
    <t>Communication</t>
  </si>
  <si>
    <t>Sub-total</t>
  </si>
  <si>
    <t>Translation of materials in local languages</t>
  </si>
  <si>
    <t>Materials production</t>
  </si>
  <si>
    <t>Supplies</t>
  </si>
  <si>
    <t>Media (Radio announcement)</t>
  </si>
  <si>
    <t>Announcement</t>
  </si>
  <si>
    <t>Warehousing</t>
  </si>
  <si>
    <t>Months</t>
  </si>
  <si>
    <t>Transportation – vehicle rental &amp; petrol</t>
  </si>
  <si>
    <t>Honoraria</t>
  </si>
  <si>
    <t>Days</t>
  </si>
  <si>
    <t>Salary – programme manager</t>
  </si>
  <si>
    <t>Salary – programme officer</t>
  </si>
  <si>
    <t>Salary – programme assistants (2)</t>
  </si>
  <si>
    <t>Country Director</t>
  </si>
  <si>
    <t>Months x 5%</t>
  </si>
  <si>
    <t>Finance Manager</t>
  </si>
  <si>
    <t>Operation Manager</t>
  </si>
  <si>
    <t>Months x15%</t>
  </si>
  <si>
    <t>Finance Officer</t>
  </si>
  <si>
    <t>Months X 50%</t>
  </si>
  <si>
    <t>Logistics Coordinator</t>
  </si>
  <si>
    <t>Months x 50%</t>
  </si>
  <si>
    <t>Driver</t>
  </si>
  <si>
    <t>Office rent</t>
  </si>
  <si>
    <t>Months X 20%</t>
  </si>
  <si>
    <t>Utilities and maintenance</t>
  </si>
  <si>
    <t>Vehicle rental and fuel</t>
  </si>
  <si>
    <t>Supplies and communication</t>
  </si>
  <si>
    <t>Months x 20%</t>
  </si>
  <si>
    <t>Detailed Budget breakdown - to accompany the Workplan/Budget</t>
  </si>
  <si>
    <t>M&amp;E Office</t>
  </si>
  <si>
    <t>Flights</t>
  </si>
  <si>
    <t>No</t>
  </si>
  <si>
    <t>UNICEF Contribution</t>
  </si>
  <si>
    <t>Participant</t>
  </si>
  <si>
    <t>CSO Contribution</t>
  </si>
  <si>
    <t>Total: Output 1</t>
  </si>
  <si>
    <t>Output 3</t>
  </si>
  <si>
    <t>Total: Output 2</t>
  </si>
  <si>
    <t>Activity 2.2</t>
  </si>
  <si>
    <t>Direct Programme</t>
  </si>
  <si>
    <t>Programme Support</t>
  </si>
  <si>
    <t>7% HQ Technical Support</t>
  </si>
  <si>
    <t>UNICEF</t>
  </si>
  <si>
    <t>Partner</t>
  </si>
  <si>
    <t>Total</t>
  </si>
  <si>
    <t>Check</t>
  </si>
  <si>
    <t>https://intranet.unicef.org/pd/csp.nsf/Site%20Pages/page01040701</t>
  </si>
  <si>
    <t>Only allowed if Partner is on the HQ list:</t>
  </si>
  <si>
    <t>Contribution to Direct Programme Costs</t>
  </si>
  <si>
    <t>Combined Indirect Costs as a % of Direct Programme Costs</t>
  </si>
  <si>
    <t>Partner Contribution</t>
  </si>
  <si>
    <t>Overhead Ratio</t>
  </si>
  <si>
    <t>Research &amp; M&amp;E</t>
  </si>
  <si>
    <t>% Contribution to Total Budget</t>
  </si>
  <si>
    <t>% M&amp;E of Total Budget</t>
  </si>
  <si>
    <t>Summary Information on Budget</t>
  </si>
  <si>
    <t>Qualifier - Increased/decreased</t>
  </si>
  <si>
    <t>Dimension - over what period / what geographical location</t>
  </si>
  <si>
    <t>Activity 2.1</t>
  </si>
  <si>
    <t>Increased Capacity of Health Care Workers to monitor SAM  in 200 villages In 10 districts</t>
  </si>
  <si>
    <t>Familes have increased knowledge of symptoms of SAM</t>
  </si>
  <si>
    <t>2 X 2</t>
  </si>
  <si>
    <t>6 X 2</t>
  </si>
  <si>
    <t>Result statement</t>
  </si>
  <si>
    <t>Performance indicator/s</t>
  </si>
  <si>
    <t>Baseline</t>
  </si>
  <si>
    <t>Target</t>
  </si>
  <si>
    <t>Means of Verification</t>
  </si>
  <si>
    <t>Programme Output 1</t>
  </si>
  <si>
    <t>[Please note a maximum of 4 indicators per output]</t>
  </si>
  <si>
    <t>Quarterly Report from Medical Facility</t>
  </si>
  <si>
    <t>Programme Output 2</t>
  </si>
  <si>
    <t># of Temporary Learning Centres functional in 6 flood affected areas, with trained teachers</t>
  </si>
  <si>
    <t># of children enrolled in Temporary Learning Centres</t>
  </si>
  <si>
    <t>Zero</t>
  </si>
  <si>
    <t>Site Visit</t>
  </si>
  <si>
    <t>Quarterly enrollment stats</t>
  </si>
  <si>
    <t># Children receiving Ready to use Therepeutic foods in the community</t>
  </si>
  <si>
    <r>
      <t xml:space="preserve">Insert corresponding </t>
    </r>
    <r>
      <rPr>
        <i/>
        <u/>
        <sz val="11"/>
        <color theme="1"/>
        <rFont val="Calibri"/>
        <family val="2"/>
        <scheme val="minor"/>
      </rPr>
      <t>result</t>
    </r>
    <r>
      <rPr>
        <i/>
        <sz val="11"/>
        <color theme="1"/>
        <rFont val="Calibri"/>
        <family val="2"/>
        <scheme val="minor"/>
      </rPr>
      <t xml:space="preserve"> from Country programme  (UNICEF to Input)</t>
    </r>
  </si>
  <si>
    <t>Result Statement from Country Programme</t>
  </si>
  <si>
    <t>Narrative as Required</t>
  </si>
  <si>
    <t>Unit Description</t>
  </si>
  <si>
    <t xml:space="preserve">Cash </t>
  </si>
  <si>
    <t>Total  Budget</t>
  </si>
  <si>
    <t>Output 4</t>
  </si>
  <si>
    <t>Total: Output 3</t>
  </si>
  <si>
    <t>TOTAL: DIRECT PROGRAMME COSTS</t>
  </si>
  <si>
    <t>TOTAL: SUPPORT COSTS</t>
  </si>
  <si>
    <t>GRAND TOTAL</t>
  </si>
  <si>
    <t>Act 3.1</t>
  </si>
  <si>
    <t xml:space="preserve">Act 4.1 </t>
  </si>
  <si>
    <t>Act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</si>
</sst>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u/>
      <sz val="11"/>
      <color theme="1"/>
      <name val="Calibri"/>
      <family val="2"/>
      <scheme val="minor"/>
    </font>
    <font>
      <u/>
      <sz val="12"/>
      <color theme="10"/>
      <name val="Times New Roman"/>
      <family val="2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164" fontId="2" fillId="2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1" fillId="2" borderId="0" xfId="0" applyFont="1" applyFill="1" applyBorder="1"/>
    <xf numFmtId="164" fontId="1" fillId="2" borderId="0" xfId="1" applyNumberFormat="1" applyFont="1" applyFill="1" applyBorder="1"/>
    <xf numFmtId="164" fontId="1" fillId="0" borderId="0" xfId="1" applyNumberFormat="1" applyFont="1" applyFill="1" applyBorder="1"/>
    <xf numFmtId="164" fontId="1" fillId="0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/>
    <xf numFmtId="164" fontId="1" fillId="2" borderId="0" xfId="1" applyNumberFormat="1" applyFont="1" applyFill="1" applyBorder="1" applyAlignment="1"/>
    <xf numFmtId="164" fontId="2" fillId="2" borderId="0" xfId="1" applyNumberFormat="1" applyFont="1" applyFill="1" applyBorder="1"/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64" fontId="1" fillId="2" borderId="6" xfId="1" applyNumberFormat="1" applyFont="1" applyFill="1" applyBorder="1"/>
    <xf numFmtId="164" fontId="2" fillId="2" borderId="6" xfId="1" applyNumberFormat="1" applyFont="1" applyFill="1" applyBorder="1" applyAlignment="1">
      <alignment horizontal="right" vertical="center" wrapText="1"/>
    </xf>
    <xf numFmtId="164" fontId="2" fillId="3" borderId="6" xfId="1" applyNumberFormat="1" applyFont="1" applyFill="1" applyBorder="1" applyAlignment="1">
      <alignment horizontal="right" vertical="center" wrapText="1"/>
    </xf>
    <xf numFmtId="164" fontId="1" fillId="0" borderId="1" xfId="1" applyNumberFormat="1" applyFont="1" applyFill="1" applyBorder="1"/>
    <xf numFmtId="0" fontId="2" fillId="2" borderId="4" xfId="0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164" fontId="2" fillId="3" borderId="6" xfId="1" applyNumberFormat="1" applyFont="1" applyFill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1" applyNumberFormat="1" applyFont="1"/>
    <xf numFmtId="164" fontId="1" fillId="0" borderId="0" xfId="1" applyNumberFormat="1" applyFont="1"/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1" xfId="1" applyNumberFormat="1" applyFont="1" applyBorder="1"/>
    <xf numFmtId="164" fontId="1" fillId="0" borderId="3" xfId="1" applyNumberFormat="1" applyFont="1" applyBorder="1"/>
    <xf numFmtId="164" fontId="2" fillId="0" borderId="1" xfId="1" applyNumberFormat="1" applyFont="1" applyBorder="1"/>
    <xf numFmtId="0" fontId="5" fillId="0" borderId="0" xfId="2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9" fontId="1" fillId="0" borderId="0" xfId="3" applyFont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0" xfId="1" applyNumberFormat="1" applyFont="1"/>
    <xf numFmtId="0" fontId="4" fillId="0" borderId="0" xfId="1" applyNumberFormat="1" applyFont="1"/>
    <xf numFmtId="9" fontId="1" fillId="0" borderId="0" xfId="3" applyFont="1" applyBorder="1" applyAlignment="1">
      <alignment horizontal="center"/>
    </xf>
    <xf numFmtId="0" fontId="4" fillId="2" borderId="0" xfId="1" applyNumberFormat="1" applyFont="1" applyFill="1"/>
    <xf numFmtId="164" fontId="2" fillId="0" borderId="1" xfId="1" applyNumberFormat="1" applyFont="1" applyFill="1" applyBorder="1"/>
    <xf numFmtId="164" fontId="1" fillId="2" borderId="0" xfId="1" applyNumberFormat="1" applyFont="1" applyFill="1"/>
    <xf numFmtId="0" fontId="2" fillId="4" borderId="0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vertical="center" wrapText="1"/>
    </xf>
    <xf numFmtId="164" fontId="2" fillId="4" borderId="0" xfId="1" applyNumberFormat="1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right" vertical="center" wrapText="1"/>
    </xf>
    <xf numFmtId="164" fontId="1" fillId="2" borderId="6" xfId="1" applyNumberFormat="1" applyFont="1" applyFill="1" applyBorder="1" applyAlignment="1">
      <alignment horizontal="center"/>
    </xf>
    <xf numFmtId="0" fontId="2" fillId="2" borderId="6" xfId="0" applyFont="1" applyFill="1" applyBorder="1"/>
    <xf numFmtId="164" fontId="2" fillId="2" borderId="6" xfId="1" applyNumberFormat="1" applyFont="1" applyFill="1" applyBorder="1"/>
    <xf numFmtId="0" fontId="2" fillId="4" borderId="0" xfId="0" applyFont="1" applyFill="1" applyBorder="1" applyAlignment="1">
      <alignment vertical="center" wrapText="1"/>
    </xf>
    <xf numFmtId="164" fontId="2" fillId="4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65" fontId="1" fillId="0" borderId="0" xfId="3" applyNumberFormat="1" applyFont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 wrapText="1"/>
    </xf>
    <xf numFmtId="164" fontId="2" fillId="2" borderId="0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2" fillId="4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justify" wrapText="1"/>
    </xf>
    <xf numFmtId="164" fontId="2" fillId="6" borderId="2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0" fontId="4" fillId="0" borderId="0" xfId="0" applyFont="1" applyBorder="1" applyAlignment="1"/>
    <xf numFmtId="164" fontId="1" fillId="0" borderId="0" xfId="1" applyNumberFormat="1" applyFont="1" applyBorder="1" applyAlignment="1"/>
    <xf numFmtId="0" fontId="7" fillId="7" borderId="0" xfId="0" applyFont="1" applyFill="1" applyBorder="1" applyAlignment="1"/>
    <xf numFmtId="0" fontId="1" fillId="7" borderId="0" xfId="0" applyFont="1" applyFill="1" applyBorder="1" applyAlignment="1">
      <alignment horizontal="left" wrapText="1"/>
    </xf>
    <xf numFmtId="164" fontId="1" fillId="0" borderId="0" xfId="1" applyNumberFormat="1" applyFont="1" applyFill="1" applyBorder="1" applyAlignment="1">
      <alignment horizontal="justify" wrapText="1"/>
    </xf>
    <xf numFmtId="0" fontId="1" fillId="0" borderId="0" xfId="0" applyFont="1" applyFill="1" applyBorder="1" applyAlignment="1">
      <alignment horizontal="justify" wrapText="1"/>
    </xf>
    <xf numFmtId="0" fontId="1" fillId="5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164" fontId="1" fillId="0" borderId="0" xfId="1" applyNumberFormat="1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164" fontId="1" fillId="0" borderId="0" xfId="1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justify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justify" wrapText="1"/>
    </xf>
    <xf numFmtId="164" fontId="1" fillId="0" borderId="0" xfId="1" applyNumberFormat="1" applyFont="1" applyBorder="1" applyAlignment="1">
      <alignment horizontal="right" wrapText="1"/>
    </xf>
    <xf numFmtId="0" fontId="1" fillId="2" borderId="0" xfId="0" applyFont="1" applyFill="1" applyBorder="1" applyAlignment="1"/>
    <xf numFmtId="0" fontId="2" fillId="5" borderId="0" xfId="0" applyFont="1" applyFill="1" applyBorder="1" applyAlignment="1"/>
    <xf numFmtId="164" fontId="2" fillId="0" borderId="0" xfId="1" applyNumberFormat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64" fontId="1" fillId="2" borderId="0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2" fillId="2" borderId="7" xfId="1" applyNumberFormat="1" applyFont="1" applyFill="1" applyBorder="1"/>
    <xf numFmtId="164" fontId="2" fillId="0" borderId="8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2" borderId="7" xfId="1" applyNumberFormat="1" applyFont="1" applyFill="1" applyBorder="1" applyAlignment="1">
      <alignment horizontal="right" vertical="center" wrapText="1"/>
    </xf>
    <xf numFmtId="164" fontId="2" fillId="4" borderId="1" xfId="1" applyNumberFormat="1" applyFont="1" applyFill="1" applyBorder="1" applyAlignment="1">
      <alignment vertical="center" wrapText="1"/>
    </xf>
    <xf numFmtId="164" fontId="2" fillId="3" borderId="7" xfId="1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/>
    </xf>
    <xf numFmtId="164" fontId="2" fillId="4" borderId="3" xfId="1" applyNumberFormat="1" applyFont="1" applyFill="1" applyBorder="1" applyAlignment="1">
      <alignment vertical="center" wrapText="1"/>
    </xf>
    <xf numFmtId="0" fontId="2" fillId="9" borderId="6" xfId="0" applyFont="1" applyFill="1" applyBorder="1"/>
    <xf numFmtId="164" fontId="1" fillId="9" borderId="6" xfId="1" applyNumberFormat="1" applyFont="1" applyFill="1" applyBorder="1" applyAlignment="1">
      <alignment horizontal="center"/>
    </xf>
    <xf numFmtId="164" fontId="1" fillId="9" borderId="6" xfId="1" applyNumberFormat="1" applyFont="1" applyFill="1" applyBorder="1"/>
    <xf numFmtId="0" fontId="2" fillId="9" borderId="6" xfId="0" applyFont="1" applyFill="1" applyBorder="1" applyAlignment="1">
      <alignment vertical="center" wrapText="1"/>
    </xf>
    <xf numFmtId="164" fontId="2" fillId="9" borderId="6" xfId="1" applyNumberFormat="1" applyFont="1" applyFill="1" applyBorder="1" applyAlignment="1">
      <alignment horizontal="center" vertical="center" wrapText="1"/>
    </xf>
    <xf numFmtId="164" fontId="2" fillId="9" borderId="6" xfId="1" applyNumberFormat="1" applyFont="1" applyFill="1" applyBorder="1" applyAlignment="1">
      <alignment vertical="center" wrapText="1"/>
    </xf>
    <xf numFmtId="164" fontId="2" fillId="9" borderId="6" xfId="1" applyNumberFormat="1" applyFont="1" applyFill="1" applyBorder="1" applyAlignment="1">
      <alignment horizontal="right" vertical="center" wrapText="1"/>
    </xf>
    <xf numFmtId="164" fontId="2" fillId="9" borderId="7" xfId="1" applyNumberFormat="1" applyFont="1" applyFill="1" applyBorder="1" applyAlignment="1">
      <alignment horizontal="right" vertical="center" wrapText="1"/>
    </xf>
    <xf numFmtId="164" fontId="2" fillId="9" borderId="6" xfId="1" applyNumberFormat="1" applyFont="1" applyFill="1" applyBorder="1"/>
    <xf numFmtId="0" fontId="2" fillId="2" borderId="0" xfId="0" applyFont="1" applyFill="1" applyBorder="1" applyAlignment="1">
      <alignment vertical="center" wrapText="1"/>
    </xf>
    <xf numFmtId="164" fontId="2" fillId="9" borderId="7" xfId="1" applyNumberFormat="1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2" fillId="4" borderId="4" xfId="0" applyFont="1" applyFill="1" applyBorder="1" applyAlignment="1">
      <alignment horizontal="left" vertical="center" wrapText="1"/>
    </xf>
    <xf numFmtId="164" fontId="2" fillId="7" borderId="0" xfId="1" applyNumberFormat="1" applyFont="1" applyFill="1" applyBorder="1" applyAlignment="1">
      <alignment horizontal="center" wrapText="1"/>
    </xf>
    <xf numFmtId="164" fontId="2" fillId="8" borderId="0" xfId="1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123825</xdr:colOff>
      <xdr:row>20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9602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ranet.unicef.org/pd/csp.nsf/Site%20Pages/page010407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9"/>
  <sheetViews>
    <sheetView tabSelected="1" workbookViewId="0">
      <selection activeCell="A18" sqref="A18"/>
    </sheetView>
  </sheetViews>
  <sheetFormatPr defaultColWidth="9" defaultRowHeight="14.5" x14ac:dyDescent="0.35"/>
  <cols>
    <col min="1" max="1" width="35.83203125" style="92" customWidth="1"/>
    <col min="2" max="2" width="46.58203125" style="92" customWidth="1"/>
    <col min="3" max="3" width="10.1640625" style="94" customWidth="1"/>
    <col min="4" max="4" width="10.5" style="94" customWidth="1"/>
    <col min="5" max="5" width="28.83203125" style="92" customWidth="1"/>
    <col min="6" max="6" width="9" style="92"/>
    <col min="7" max="7" width="37" style="92" customWidth="1"/>
    <col min="8" max="16384" width="9" style="92"/>
  </cols>
  <sheetData>
    <row r="2" spans="1:7" x14ac:dyDescent="0.35">
      <c r="A2" s="89" t="s">
        <v>95</v>
      </c>
      <c r="B2" s="89" t="s">
        <v>96</v>
      </c>
      <c r="C2" s="90" t="s">
        <v>97</v>
      </c>
      <c r="D2" s="91" t="s">
        <v>98</v>
      </c>
      <c r="E2" s="86" t="s">
        <v>99</v>
      </c>
    </row>
    <row r="4" spans="1:7" x14ac:dyDescent="0.35">
      <c r="A4" s="93" t="s">
        <v>111</v>
      </c>
    </row>
    <row r="5" spans="1:7" x14ac:dyDescent="0.35">
      <c r="A5" s="95" t="s">
        <v>110</v>
      </c>
      <c r="B5" s="96"/>
      <c r="C5" s="97"/>
      <c r="D5" s="97"/>
      <c r="E5" s="98"/>
    </row>
    <row r="6" spans="1:7" s="33" customFormat="1" x14ac:dyDescent="0.35">
      <c r="C6" s="97"/>
      <c r="D6" s="97"/>
      <c r="E6" s="98"/>
    </row>
    <row r="7" spans="1:7" s="33" customFormat="1" x14ac:dyDescent="0.35">
      <c r="B7" s="99" t="s">
        <v>101</v>
      </c>
      <c r="C7" s="97"/>
      <c r="D7" s="97"/>
      <c r="E7" s="98"/>
    </row>
    <row r="8" spans="1:7" x14ac:dyDescent="0.35">
      <c r="A8" s="100" t="s">
        <v>100</v>
      </c>
      <c r="D8" s="101"/>
      <c r="E8" s="102"/>
      <c r="G8" s="102"/>
    </row>
    <row r="9" spans="1:7" ht="12.75" customHeight="1" x14ac:dyDescent="0.35">
      <c r="A9" s="145" t="s">
        <v>91</v>
      </c>
      <c r="B9" s="87"/>
      <c r="C9" s="103"/>
      <c r="D9" s="103"/>
      <c r="E9" s="104"/>
    </row>
    <row r="10" spans="1:7" ht="29" x14ac:dyDescent="0.35">
      <c r="A10" s="145"/>
      <c r="B10" s="87" t="s">
        <v>109</v>
      </c>
      <c r="C10" s="103">
        <v>5000</v>
      </c>
      <c r="D10" s="103">
        <v>15000</v>
      </c>
      <c r="E10" s="104" t="s">
        <v>102</v>
      </c>
    </row>
    <row r="11" spans="1:7" x14ac:dyDescent="0.35">
      <c r="A11" s="105"/>
      <c r="B11" s="87"/>
      <c r="C11" s="103"/>
      <c r="D11" s="103"/>
    </row>
    <row r="12" spans="1:7" x14ac:dyDescent="0.35">
      <c r="A12" s="87"/>
      <c r="C12" s="101"/>
      <c r="D12" s="101"/>
      <c r="E12" s="102"/>
    </row>
    <row r="13" spans="1:7" x14ac:dyDescent="0.35">
      <c r="A13" s="106" t="s">
        <v>103</v>
      </c>
      <c r="B13" s="102"/>
      <c r="C13" s="101"/>
      <c r="D13" s="101"/>
      <c r="E13" s="102"/>
    </row>
    <row r="14" spans="1:7" ht="29" x14ac:dyDescent="0.35">
      <c r="A14" s="145" t="s">
        <v>92</v>
      </c>
      <c r="B14" s="87" t="s">
        <v>104</v>
      </c>
      <c r="C14" s="107" t="s">
        <v>106</v>
      </c>
      <c r="D14" s="101">
        <v>100</v>
      </c>
      <c r="E14" s="102" t="s">
        <v>107</v>
      </c>
    </row>
    <row r="15" spans="1:7" x14ac:dyDescent="0.35">
      <c r="A15" s="145"/>
      <c r="B15" s="87" t="s">
        <v>105</v>
      </c>
      <c r="C15" s="107" t="s">
        <v>106</v>
      </c>
      <c r="D15" s="101">
        <v>15000</v>
      </c>
      <c r="E15" s="102" t="s">
        <v>108</v>
      </c>
    </row>
    <row r="16" spans="1:7" x14ac:dyDescent="0.35">
      <c r="A16" s="102"/>
      <c r="B16" s="87"/>
      <c r="C16" s="101"/>
      <c r="D16" s="101"/>
      <c r="E16" s="102"/>
    </row>
    <row r="17" spans="1:5" x14ac:dyDescent="0.35">
      <c r="A17" s="102"/>
      <c r="B17" s="87"/>
      <c r="C17" s="101"/>
      <c r="D17" s="101"/>
      <c r="E17" s="102"/>
    </row>
    <row r="18" spans="1:5" x14ac:dyDescent="0.35">
      <c r="A18" s="102"/>
      <c r="B18" s="102"/>
      <c r="C18" s="101"/>
      <c r="D18" s="101"/>
      <c r="E18" s="102"/>
    </row>
    <row r="19" spans="1:5" x14ac:dyDescent="0.35">
      <c r="A19" s="102"/>
      <c r="B19" s="102"/>
      <c r="C19" s="101"/>
      <c r="D19" s="101"/>
      <c r="E19" s="102"/>
    </row>
  </sheetData>
  <mergeCells count="2">
    <mergeCell ref="A14:A15"/>
    <mergeCell ref="A9:A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1"/>
  <sheetViews>
    <sheetView zoomScale="80" zoomScaleNormal="8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C51" sqref="C51"/>
    </sheetView>
  </sheetViews>
  <sheetFormatPr defaultColWidth="9" defaultRowHeight="14.5" x14ac:dyDescent="0.35"/>
  <cols>
    <col min="1" max="1" width="7.9140625" style="5" customWidth="1"/>
    <col min="2" max="2" width="43" style="5" customWidth="1"/>
    <col min="3" max="3" width="13.1640625" style="31" customWidth="1"/>
    <col min="4" max="4" width="7.6640625" style="8" bestFit="1" customWidth="1"/>
    <col min="5" max="5" width="8.6640625" style="8" bestFit="1" customWidth="1"/>
    <col min="6" max="6" width="1.6640625" style="7" customWidth="1"/>
    <col min="7" max="7" width="10.08203125" style="8" customWidth="1"/>
    <col min="8" max="8" width="1.58203125" style="7" customWidth="1"/>
    <col min="9" max="9" width="10.58203125" style="8" bestFit="1" customWidth="1"/>
    <col min="10" max="10" width="10.58203125" style="8" customWidth="1"/>
    <col min="11" max="11" width="10.58203125" style="29" customWidth="1"/>
    <col min="12" max="12" width="1.58203125" style="7" customWidth="1"/>
    <col min="13" max="13" width="10.58203125" style="8" bestFit="1" customWidth="1"/>
    <col min="14" max="14" width="10.58203125" style="8" customWidth="1"/>
    <col min="15" max="15" width="10.58203125" style="29" customWidth="1"/>
    <col min="16" max="16" width="1.6640625" style="6" customWidth="1"/>
    <col min="17" max="17" width="44.83203125" style="5" customWidth="1"/>
    <col min="18" max="16384" width="9" style="5"/>
  </cols>
  <sheetData>
    <row r="1" spans="1:17" ht="15.5" x14ac:dyDescent="0.35">
      <c r="A1" s="140" t="s">
        <v>60</v>
      </c>
      <c r="B1" s="141"/>
      <c r="G1" s="31"/>
      <c r="I1" s="31"/>
      <c r="J1" s="31"/>
      <c r="K1" s="116"/>
      <c r="L1" s="82"/>
      <c r="M1" s="31"/>
      <c r="N1" s="31"/>
      <c r="O1" s="116"/>
    </row>
    <row r="2" spans="1:17" s="33" customFormat="1" ht="29" x14ac:dyDescent="0.35">
      <c r="A2" s="32"/>
      <c r="B2" s="112" t="s">
        <v>11</v>
      </c>
      <c r="C2" s="43" t="s">
        <v>113</v>
      </c>
      <c r="D2" s="43" t="s">
        <v>12</v>
      </c>
      <c r="E2" s="43" t="s">
        <v>13</v>
      </c>
      <c r="F2" s="83"/>
      <c r="G2" s="43" t="s">
        <v>115</v>
      </c>
      <c r="H2" s="16"/>
      <c r="I2" s="143" t="s">
        <v>66</v>
      </c>
      <c r="J2" s="143"/>
      <c r="K2" s="143"/>
      <c r="L2" s="83"/>
      <c r="M2" s="144" t="s">
        <v>64</v>
      </c>
      <c r="N2" s="144"/>
      <c r="O2" s="144"/>
      <c r="P2" s="108"/>
      <c r="Q2" s="109" t="s">
        <v>112</v>
      </c>
    </row>
    <row r="3" spans="1:17" s="33" customFormat="1" x14ac:dyDescent="0.35">
      <c r="A3" s="32"/>
      <c r="B3" s="4"/>
      <c r="C3" s="110"/>
      <c r="D3" s="110"/>
      <c r="E3" s="110"/>
      <c r="F3" s="83"/>
      <c r="G3" s="110"/>
      <c r="H3" s="16"/>
      <c r="I3" s="111" t="s">
        <v>114</v>
      </c>
      <c r="J3" s="111" t="s">
        <v>33</v>
      </c>
      <c r="K3" s="117" t="s">
        <v>76</v>
      </c>
      <c r="L3" s="83"/>
      <c r="M3" s="111" t="s">
        <v>114</v>
      </c>
      <c r="N3" s="111" t="s">
        <v>33</v>
      </c>
      <c r="O3" s="117" t="s">
        <v>76</v>
      </c>
      <c r="P3" s="108"/>
      <c r="Q3" s="114"/>
    </row>
    <row r="4" spans="1:17" s="15" customFormat="1" x14ac:dyDescent="0.35">
      <c r="A4" s="65" t="s">
        <v>0</v>
      </c>
      <c r="B4" s="142" t="s">
        <v>91</v>
      </c>
      <c r="C4" s="142"/>
      <c r="D4" s="142"/>
      <c r="E4" s="142"/>
      <c r="F4" s="142"/>
      <c r="G4" s="142"/>
      <c r="H4" s="138"/>
      <c r="I4" s="113"/>
      <c r="J4" s="113"/>
      <c r="K4" s="118"/>
      <c r="L4" s="138"/>
      <c r="M4" s="68"/>
      <c r="N4" s="68"/>
      <c r="O4" s="128"/>
      <c r="P4" s="10"/>
    </row>
    <row r="5" spans="1:17" s="15" customFormat="1" ht="29" x14ac:dyDescent="0.35">
      <c r="A5" s="25" t="s">
        <v>1</v>
      </c>
      <c r="B5" s="79" t="s">
        <v>2</v>
      </c>
      <c r="C5" s="22"/>
      <c r="D5" s="22"/>
      <c r="E5" s="22"/>
      <c r="F5" s="17"/>
      <c r="G5" s="22"/>
      <c r="H5" s="17"/>
      <c r="I5" s="22"/>
      <c r="J5" s="22"/>
      <c r="K5" s="63"/>
      <c r="L5" s="17"/>
      <c r="M5" s="22"/>
      <c r="N5" s="22"/>
      <c r="O5" s="63">
        <f>SUM(M5:N5)</f>
        <v>0</v>
      </c>
      <c r="P5" s="10"/>
    </row>
    <row r="6" spans="1:17" x14ac:dyDescent="0.35">
      <c r="A6" s="34"/>
      <c r="B6" s="34" t="s">
        <v>14</v>
      </c>
      <c r="C6" s="24" t="s">
        <v>15</v>
      </c>
      <c r="D6" s="24">
        <v>7</v>
      </c>
      <c r="E6" s="4">
        <v>1200</v>
      </c>
      <c r="F6" s="3"/>
      <c r="G6" s="4">
        <v>8400</v>
      </c>
      <c r="I6" s="4"/>
      <c r="J6" s="4"/>
      <c r="K6" s="9">
        <f>SUM(I6:J6)</f>
        <v>0</v>
      </c>
      <c r="L6" s="3"/>
      <c r="M6" s="4">
        <f t="shared" ref="M6:M12" si="0">G6</f>
        <v>8400</v>
      </c>
      <c r="N6" s="4"/>
      <c r="O6" s="63">
        <f t="shared" ref="O6:O16" si="1">SUM(M6:N6)</f>
        <v>8400</v>
      </c>
    </row>
    <row r="7" spans="1:17" x14ac:dyDescent="0.35">
      <c r="A7" s="34"/>
      <c r="B7" s="34" t="s">
        <v>16</v>
      </c>
      <c r="C7" s="24" t="s">
        <v>65</v>
      </c>
      <c r="D7" s="24">
        <v>300</v>
      </c>
      <c r="E7" s="4">
        <f>G7/300</f>
        <v>70.400000000000006</v>
      </c>
      <c r="F7" s="3"/>
      <c r="G7" s="4">
        <v>21120</v>
      </c>
      <c r="I7" s="4"/>
      <c r="J7" s="4"/>
      <c r="K7" s="9">
        <f t="shared" ref="K7:K16" si="2">SUM(I7:J7)</f>
        <v>0</v>
      </c>
      <c r="L7" s="3"/>
      <c r="M7" s="4">
        <f t="shared" si="0"/>
        <v>21120</v>
      </c>
      <c r="N7" s="4"/>
      <c r="O7" s="63">
        <f t="shared" si="1"/>
        <v>21120</v>
      </c>
    </row>
    <row r="8" spans="1:17" x14ac:dyDescent="0.35">
      <c r="A8" s="34"/>
      <c r="B8" s="34" t="s">
        <v>17</v>
      </c>
      <c r="C8" s="24" t="s">
        <v>18</v>
      </c>
      <c r="D8" s="24">
        <v>300</v>
      </c>
      <c r="E8" s="4">
        <v>60</v>
      </c>
      <c r="F8" s="3"/>
      <c r="G8" s="4">
        <v>18000</v>
      </c>
      <c r="I8" s="4"/>
      <c r="J8" s="4"/>
      <c r="K8" s="9">
        <f t="shared" si="2"/>
        <v>0</v>
      </c>
      <c r="L8" s="3"/>
      <c r="M8" s="4">
        <f t="shared" si="0"/>
        <v>18000</v>
      </c>
      <c r="N8" s="4"/>
      <c r="O8" s="63">
        <f t="shared" si="1"/>
        <v>18000</v>
      </c>
    </row>
    <row r="9" spans="1:17" x14ac:dyDescent="0.35">
      <c r="A9" s="34"/>
      <c r="B9" s="34" t="s">
        <v>19</v>
      </c>
      <c r="C9" s="24" t="s">
        <v>15</v>
      </c>
      <c r="D9" s="24">
        <v>10</v>
      </c>
      <c r="E9" s="4">
        <v>60</v>
      </c>
      <c r="F9" s="3"/>
      <c r="G9" s="4">
        <v>600</v>
      </c>
      <c r="I9" s="4"/>
      <c r="J9" s="4"/>
      <c r="K9" s="9">
        <f t="shared" si="2"/>
        <v>0</v>
      </c>
      <c r="L9" s="3"/>
      <c r="M9" s="4">
        <f t="shared" si="0"/>
        <v>600</v>
      </c>
      <c r="N9" s="4"/>
      <c r="O9" s="63">
        <f t="shared" si="1"/>
        <v>600</v>
      </c>
    </row>
    <row r="10" spans="1:17" x14ac:dyDescent="0.35">
      <c r="A10" s="34"/>
      <c r="B10" s="34" t="s">
        <v>20</v>
      </c>
      <c r="C10" s="24" t="s">
        <v>15</v>
      </c>
      <c r="D10" s="24">
        <v>14</v>
      </c>
      <c r="E10" s="4">
        <v>60</v>
      </c>
      <c r="F10" s="3"/>
      <c r="G10" s="4">
        <v>840</v>
      </c>
      <c r="I10" s="4"/>
      <c r="J10" s="4"/>
      <c r="K10" s="9">
        <f t="shared" si="2"/>
        <v>0</v>
      </c>
      <c r="L10" s="3"/>
      <c r="M10" s="4">
        <f t="shared" si="0"/>
        <v>840</v>
      </c>
      <c r="N10" s="4"/>
      <c r="O10" s="63">
        <f t="shared" si="1"/>
        <v>840</v>
      </c>
    </row>
    <row r="11" spans="1:17" x14ac:dyDescent="0.35">
      <c r="A11" s="34"/>
      <c r="B11" s="34" t="s">
        <v>21</v>
      </c>
      <c r="C11" s="24" t="s">
        <v>15</v>
      </c>
      <c r="D11" s="24" t="s">
        <v>22</v>
      </c>
      <c r="E11" s="4">
        <v>60</v>
      </c>
      <c r="F11" s="3"/>
      <c r="G11" s="4">
        <v>1680</v>
      </c>
      <c r="I11" s="4"/>
      <c r="J11" s="4"/>
      <c r="K11" s="9">
        <f t="shared" si="2"/>
        <v>0</v>
      </c>
      <c r="L11" s="3"/>
      <c r="M11" s="4">
        <f t="shared" si="0"/>
        <v>1680</v>
      </c>
      <c r="N11" s="4"/>
      <c r="O11" s="63">
        <f t="shared" si="1"/>
        <v>1680</v>
      </c>
    </row>
    <row r="12" spans="1:17" x14ac:dyDescent="0.35">
      <c r="A12" s="34"/>
      <c r="B12" s="34" t="s">
        <v>23</v>
      </c>
      <c r="C12" s="24" t="s">
        <v>17</v>
      </c>
      <c r="D12" s="24">
        <v>300</v>
      </c>
      <c r="E12" s="4">
        <v>10</v>
      </c>
      <c r="F12" s="3"/>
      <c r="G12" s="4">
        <v>3000</v>
      </c>
      <c r="I12" s="4"/>
      <c r="J12" s="4"/>
      <c r="K12" s="9">
        <f t="shared" si="2"/>
        <v>0</v>
      </c>
      <c r="L12" s="3"/>
      <c r="M12" s="4">
        <f t="shared" si="0"/>
        <v>3000</v>
      </c>
      <c r="N12" s="4"/>
      <c r="O12" s="63">
        <f t="shared" si="1"/>
        <v>3000</v>
      </c>
    </row>
    <row r="13" spans="1:17" x14ac:dyDescent="0.35">
      <c r="A13" s="34"/>
      <c r="B13" s="34" t="s">
        <v>24</v>
      </c>
      <c r="C13" s="24" t="s">
        <v>15</v>
      </c>
      <c r="D13" s="24">
        <v>21</v>
      </c>
      <c r="E13" s="4">
        <v>450</v>
      </c>
      <c r="F13" s="3"/>
      <c r="G13" s="4">
        <v>9450</v>
      </c>
      <c r="I13" s="4">
        <f>G13</f>
        <v>9450</v>
      </c>
      <c r="J13" s="4"/>
      <c r="K13" s="9">
        <f t="shared" si="2"/>
        <v>9450</v>
      </c>
      <c r="L13" s="3"/>
      <c r="M13" s="4"/>
      <c r="N13" s="4"/>
      <c r="O13" s="63">
        <f t="shared" si="1"/>
        <v>0</v>
      </c>
    </row>
    <row r="14" spans="1:17" x14ac:dyDescent="0.35">
      <c r="A14" s="34"/>
      <c r="B14" s="34" t="s">
        <v>25</v>
      </c>
      <c r="C14" s="24" t="s">
        <v>26</v>
      </c>
      <c r="D14" s="24">
        <v>7</v>
      </c>
      <c r="E14" s="4">
        <v>1000</v>
      </c>
      <c r="F14" s="3"/>
      <c r="G14" s="4">
        <v>7000</v>
      </c>
      <c r="I14" s="4">
        <f>G14</f>
        <v>7000</v>
      </c>
      <c r="J14" s="4"/>
      <c r="K14" s="9">
        <f t="shared" si="2"/>
        <v>7000</v>
      </c>
      <c r="L14" s="3"/>
      <c r="M14" s="4"/>
      <c r="N14" s="4"/>
      <c r="O14" s="63">
        <f t="shared" si="1"/>
        <v>0</v>
      </c>
    </row>
    <row r="15" spans="1:17" x14ac:dyDescent="0.35">
      <c r="A15" s="34"/>
      <c r="B15" s="34" t="s">
        <v>27</v>
      </c>
      <c r="C15" s="24" t="s">
        <v>28</v>
      </c>
      <c r="D15" s="24">
        <v>1</v>
      </c>
      <c r="E15" s="4">
        <v>500</v>
      </c>
      <c r="F15" s="3"/>
      <c r="G15" s="4">
        <v>740</v>
      </c>
      <c r="I15" s="4"/>
      <c r="J15" s="4"/>
      <c r="K15" s="9">
        <f t="shared" si="2"/>
        <v>0</v>
      </c>
      <c r="L15" s="3"/>
      <c r="M15" s="4">
        <f>G15</f>
        <v>740</v>
      </c>
      <c r="N15" s="4"/>
      <c r="O15" s="63">
        <f t="shared" si="1"/>
        <v>740</v>
      </c>
    </row>
    <row r="16" spans="1:17" x14ac:dyDescent="0.35">
      <c r="A16" s="34"/>
      <c r="B16" s="34" t="s">
        <v>29</v>
      </c>
      <c r="C16" s="24" t="s">
        <v>28</v>
      </c>
      <c r="D16" s="24">
        <v>1</v>
      </c>
      <c r="E16" s="4">
        <v>290</v>
      </c>
      <c r="F16" s="3"/>
      <c r="G16" s="4">
        <v>290</v>
      </c>
      <c r="I16" s="4"/>
      <c r="J16" s="4"/>
      <c r="K16" s="9">
        <f t="shared" si="2"/>
        <v>0</v>
      </c>
      <c r="L16" s="3"/>
      <c r="M16" s="4">
        <f>G16</f>
        <v>290</v>
      </c>
      <c r="N16" s="4"/>
      <c r="O16" s="63">
        <f t="shared" si="1"/>
        <v>290</v>
      </c>
    </row>
    <row r="17" spans="1:16" x14ac:dyDescent="0.35">
      <c r="A17" s="34"/>
      <c r="B17" s="30" t="s">
        <v>30</v>
      </c>
      <c r="C17" s="38"/>
      <c r="D17" s="39"/>
      <c r="E17" s="39"/>
      <c r="F17" s="84"/>
      <c r="G17" s="1">
        <f>SUM(G6:G16)</f>
        <v>71120</v>
      </c>
      <c r="I17" s="1">
        <f>SUM(I6:I16)</f>
        <v>16450</v>
      </c>
      <c r="J17" s="1">
        <f t="shared" ref="J17:K17" si="3">SUM(J6:J16)</f>
        <v>0</v>
      </c>
      <c r="K17" s="119">
        <f t="shared" si="3"/>
        <v>16450</v>
      </c>
      <c r="L17" s="85"/>
      <c r="M17" s="1">
        <f t="shared" ref="M17:O17" si="4">SUM(M6:M16)</f>
        <v>54670</v>
      </c>
      <c r="N17" s="1">
        <f t="shared" si="4"/>
        <v>0</v>
      </c>
      <c r="O17" s="119">
        <f t="shared" si="4"/>
        <v>54670</v>
      </c>
    </row>
    <row r="19" spans="1:16" s="15" customFormat="1" ht="29" x14ac:dyDescent="0.35">
      <c r="A19" s="25" t="s">
        <v>3</v>
      </c>
      <c r="B19" s="79" t="s">
        <v>5</v>
      </c>
      <c r="C19" s="20"/>
      <c r="D19" s="21"/>
      <c r="E19" s="21"/>
      <c r="F19" s="84"/>
      <c r="G19" s="21"/>
      <c r="H19" s="17"/>
      <c r="I19" s="21"/>
      <c r="J19" s="21"/>
      <c r="K19" s="120"/>
      <c r="L19" s="84"/>
      <c r="M19" s="21"/>
      <c r="N19" s="21"/>
      <c r="O19" s="120"/>
      <c r="P19" s="10"/>
    </row>
    <row r="20" spans="1:16" x14ac:dyDescent="0.35">
      <c r="A20" s="34"/>
      <c r="B20" s="34" t="s">
        <v>41</v>
      </c>
      <c r="C20" s="24" t="s">
        <v>37</v>
      </c>
      <c r="D20" s="24">
        <v>6</v>
      </c>
      <c r="E20" s="4">
        <v>2400</v>
      </c>
      <c r="F20" s="3"/>
      <c r="G20" s="4">
        <f>D20*E20</f>
        <v>14400</v>
      </c>
      <c r="I20" s="4"/>
      <c r="J20" s="4"/>
      <c r="K20" s="9">
        <f>SUM(I20:J20)</f>
        <v>0</v>
      </c>
      <c r="L20" s="3"/>
      <c r="M20" s="4">
        <f>G20</f>
        <v>14400</v>
      </c>
      <c r="N20" s="4"/>
      <c r="O20" s="9">
        <f>SUM(M20:N20)</f>
        <v>14400</v>
      </c>
    </row>
    <row r="21" spans="1:16" x14ac:dyDescent="0.35">
      <c r="A21" s="34"/>
      <c r="B21" s="34" t="s">
        <v>42</v>
      </c>
      <c r="C21" s="24" t="s">
        <v>37</v>
      </c>
      <c r="D21" s="24">
        <v>6</v>
      </c>
      <c r="E21" s="4">
        <v>1100</v>
      </c>
      <c r="F21" s="3"/>
      <c r="G21" s="4">
        <f>D21*E21</f>
        <v>6600</v>
      </c>
      <c r="I21" s="4"/>
      <c r="J21" s="4"/>
      <c r="K21" s="9">
        <f t="shared" ref="K21:K22" si="5">SUM(I21:J21)</f>
        <v>0</v>
      </c>
      <c r="L21" s="3"/>
      <c r="M21" s="4">
        <f>G21</f>
        <v>6600</v>
      </c>
      <c r="N21" s="4"/>
      <c r="O21" s="9">
        <f t="shared" ref="O21:O22" si="6">SUM(M21:N21)</f>
        <v>6600</v>
      </c>
    </row>
    <row r="22" spans="1:16" x14ac:dyDescent="0.35">
      <c r="A22" s="34"/>
      <c r="B22" s="34" t="s">
        <v>43</v>
      </c>
      <c r="C22" s="24" t="s">
        <v>37</v>
      </c>
      <c r="D22" s="24" t="s">
        <v>94</v>
      </c>
      <c r="E22" s="4">
        <v>700</v>
      </c>
      <c r="F22" s="3"/>
      <c r="G22" s="4">
        <f>6*2*E22</f>
        <v>8400</v>
      </c>
      <c r="I22" s="4">
        <f>G22</f>
        <v>8400</v>
      </c>
      <c r="J22" s="4"/>
      <c r="K22" s="9">
        <f t="shared" si="5"/>
        <v>8400</v>
      </c>
      <c r="L22" s="3"/>
      <c r="M22" s="4"/>
      <c r="N22" s="4"/>
      <c r="O22" s="9">
        <f t="shared" si="6"/>
        <v>0</v>
      </c>
    </row>
    <row r="23" spans="1:16" x14ac:dyDescent="0.35">
      <c r="A23" s="25"/>
      <c r="B23" s="30" t="s">
        <v>30</v>
      </c>
      <c r="C23" s="38"/>
      <c r="D23" s="39"/>
      <c r="E23" s="39"/>
      <c r="F23" s="84"/>
      <c r="G23" s="1">
        <f>SUM(G20:G22)</f>
        <v>29400</v>
      </c>
      <c r="I23" s="1">
        <f>SUM(I20:I22)</f>
        <v>8400</v>
      </c>
      <c r="J23" s="1">
        <f t="shared" ref="J23:K23" si="7">SUM(J20:J22)</f>
        <v>0</v>
      </c>
      <c r="K23" s="119">
        <f t="shared" si="7"/>
        <v>8400</v>
      </c>
      <c r="L23" s="85"/>
      <c r="M23" s="1">
        <f t="shared" ref="M23:O23" si="8">SUM(M20:M22)</f>
        <v>21000</v>
      </c>
      <c r="N23" s="1">
        <f t="shared" si="8"/>
        <v>0</v>
      </c>
      <c r="O23" s="119">
        <f t="shared" si="8"/>
        <v>21000</v>
      </c>
    </row>
    <row r="25" spans="1:16" ht="15" thickBot="1" x14ac:dyDescent="0.4">
      <c r="B25" s="74" t="s">
        <v>67</v>
      </c>
      <c r="C25" s="73"/>
      <c r="D25" s="26"/>
      <c r="E25" s="26"/>
      <c r="G25" s="75">
        <f>G23+G17</f>
        <v>100520</v>
      </c>
      <c r="I25" s="75">
        <f t="shared" ref="I25:K25" si="9">I23+I17</f>
        <v>24850</v>
      </c>
      <c r="J25" s="75">
        <f t="shared" si="9"/>
        <v>0</v>
      </c>
      <c r="K25" s="121">
        <f t="shared" si="9"/>
        <v>24850</v>
      </c>
      <c r="L25" s="17"/>
      <c r="M25" s="75">
        <f>M23+M17</f>
        <v>75670</v>
      </c>
      <c r="N25" s="75">
        <f t="shared" ref="N25:O25" si="10">N23+N17</f>
        <v>0</v>
      </c>
      <c r="O25" s="121">
        <f t="shared" si="10"/>
        <v>75670</v>
      </c>
    </row>
    <row r="27" spans="1:16" x14ac:dyDescent="0.35">
      <c r="A27" s="65" t="s">
        <v>6</v>
      </c>
      <c r="B27" s="88" t="s">
        <v>92</v>
      </c>
      <c r="C27" s="66"/>
      <c r="D27" s="66"/>
      <c r="E27" s="66"/>
      <c r="F27" s="138"/>
      <c r="G27" s="66"/>
    </row>
    <row r="28" spans="1:16" s="15" customFormat="1" ht="29" x14ac:dyDescent="0.35">
      <c r="A28" s="25" t="s">
        <v>90</v>
      </c>
      <c r="B28" s="78" t="s">
        <v>4</v>
      </c>
      <c r="C28" s="20"/>
      <c r="D28" s="21"/>
      <c r="E28" s="21"/>
      <c r="F28" s="84"/>
      <c r="G28" s="21"/>
      <c r="H28" s="17"/>
      <c r="I28" s="21"/>
      <c r="J28" s="21"/>
      <c r="K28" s="120"/>
      <c r="L28" s="84"/>
      <c r="M28" s="21"/>
      <c r="N28" s="21"/>
      <c r="O28" s="120"/>
      <c r="P28" s="10"/>
    </row>
    <row r="29" spans="1:16" x14ac:dyDescent="0.35">
      <c r="A29" s="34"/>
      <c r="B29" s="34" t="s">
        <v>31</v>
      </c>
      <c r="C29" s="24" t="s">
        <v>28</v>
      </c>
      <c r="D29" s="24">
        <v>1</v>
      </c>
      <c r="E29" s="4">
        <v>800</v>
      </c>
      <c r="F29" s="3"/>
      <c r="G29" s="4">
        <v>800</v>
      </c>
      <c r="I29" s="4"/>
      <c r="J29" s="4"/>
      <c r="K29" s="9">
        <f>SUM(I29:J29)</f>
        <v>0</v>
      </c>
      <c r="L29" s="3"/>
      <c r="M29" s="4">
        <f t="shared" ref="M29:M35" si="11">G29</f>
        <v>800</v>
      </c>
      <c r="N29" s="4"/>
      <c r="O29" s="9">
        <f>SUM(M29:N29)</f>
        <v>800</v>
      </c>
    </row>
    <row r="30" spans="1:16" x14ac:dyDescent="0.35">
      <c r="A30" s="34"/>
      <c r="B30" s="34" t="s">
        <v>32</v>
      </c>
      <c r="C30" s="24" t="s">
        <v>28</v>
      </c>
      <c r="D30" s="24">
        <v>1</v>
      </c>
      <c r="E30" s="4">
        <v>700</v>
      </c>
      <c r="F30" s="3"/>
      <c r="G30" s="4">
        <v>700</v>
      </c>
      <c r="I30" s="4"/>
      <c r="J30" s="4"/>
      <c r="K30" s="9">
        <f t="shared" ref="K30:K35" si="12">SUM(I30:J30)</f>
        <v>0</v>
      </c>
      <c r="L30" s="3"/>
      <c r="M30" s="4">
        <f t="shared" si="11"/>
        <v>700</v>
      </c>
      <c r="N30" s="4"/>
      <c r="O30" s="9">
        <f t="shared" ref="O30:O35" si="13">SUM(M30:N30)</f>
        <v>700</v>
      </c>
    </row>
    <row r="31" spans="1:16" x14ac:dyDescent="0.35">
      <c r="A31" s="34"/>
      <c r="B31" s="34" t="s">
        <v>33</v>
      </c>
      <c r="C31" s="24" t="s">
        <v>28</v>
      </c>
      <c r="D31" s="24">
        <v>1</v>
      </c>
      <c r="E31" s="4">
        <v>200</v>
      </c>
      <c r="F31" s="3"/>
      <c r="G31" s="4">
        <v>200</v>
      </c>
      <c r="I31" s="4"/>
      <c r="J31" s="4"/>
      <c r="K31" s="9">
        <f t="shared" si="12"/>
        <v>0</v>
      </c>
      <c r="L31" s="3"/>
      <c r="M31" s="4">
        <f t="shared" si="11"/>
        <v>200</v>
      </c>
      <c r="N31" s="4"/>
      <c r="O31" s="9">
        <f t="shared" si="13"/>
        <v>200</v>
      </c>
    </row>
    <row r="32" spans="1:16" x14ac:dyDescent="0.35">
      <c r="A32" s="34"/>
      <c r="B32" s="34" t="s">
        <v>34</v>
      </c>
      <c r="C32" s="24" t="s">
        <v>35</v>
      </c>
      <c r="D32" s="24">
        <v>150</v>
      </c>
      <c r="E32" s="4">
        <v>16</v>
      </c>
      <c r="F32" s="3"/>
      <c r="G32" s="4">
        <v>2400</v>
      </c>
      <c r="I32" s="4"/>
      <c r="J32" s="4"/>
      <c r="K32" s="9">
        <f t="shared" si="12"/>
        <v>0</v>
      </c>
      <c r="L32" s="3"/>
      <c r="M32" s="4">
        <f t="shared" si="11"/>
        <v>2400</v>
      </c>
      <c r="N32" s="4"/>
      <c r="O32" s="9">
        <f t="shared" si="13"/>
        <v>2400</v>
      </c>
    </row>
    <row r="33" spans="1:16" x14ac:dyDescent="0.35">
      <c r="A33" s="34"/>
      <c r="B33" s="34" t="s">
        <v>36</v>
      </c>
      <c r="C33" s="24" t="s">
        <v>37</v>
      </c>
      <c r="D33" s="24">
        <v>3</v>
      </c>
      <c r="E33" s="4">
        <v>400</v>
      </c>
      <c r="F33" s="3"/>
      <c r="G33" s="4">
        <v>1200</v>
      </c>
      <c r="I33" s="4"/>
      <c r="J33" s="4"/>
      <c r="K33" s="9">
        <f t="shared" si="12"/>
        <v>0</v>
      </c>
      <c r="L33" s="3"/>
      <c r="M33" s="4">
        <f t="shared" si="11"/>
        <v>1200</v>
      </c>
      <c r="N33" s="4"/>
      <c r="O33" s="9">
        <f t="shared" si="13"/>
        <v>1200</v>
      </c>
    </row>
    <row r="34" spans="1:16" x14ac:dyDescent="0.35">
      <c r="A34" s="34"/>
      <c r="B34" s="34" t="s">
        <v>38</v>
      </c>
      <c r="C34" s="24" t="s">
        <v>37</v>
      </c>
      <c r="D34" s="24">
        <v>3</v>
      </c>
      <c r="E34" s="4">
        <v>450</v>
      </c>
      <c r="F34" s="3"/>
      <c r="G34" s="4">
        <v>1350</v>
      </c>
      <c r="I34" s="4"/>
      <c r="J34" s="4"/>
      <c r="K34" s="9">
        <f t="shared" si="12"/>
        <v>0</v>
      </c>
      <c r="L34" s="3"/>
      <c r="M34" s="4">
        <f t="shared" si="11"/>
        <v>1350</v>
      </c>
      <c r="N34" s="4"/>
      <c r="O34" s="9">
        <f t="shared" si="13"/>
        <v>1350</v>
      </c>
    </row>
    <row r="35" spans="1:16" x14ac:dyDescent="0.35">
      <c r="A35" s="34"/>
      <c r="B35" s="34" t="s">
        <v>39</v>
      </c>
      <c r="C35" s="24" t="s">
        <v>40</v>
      </c>
      <c r="D35" s="24">
        <v>150</v>
      </c>
      <c r="E35" s="4">
        <v>40</v>
      </c>
      <c r="F35" s="3"/>
      <c r="G35" s="4">
        <v>6000</v>
      </c>
      <c r="I35" s="4"/>
      <c r="J35" s="4"/>
      <c r="K35" s="9">
        <f t="shared" si="12"/>
        <v>0</v>
      </c>
      <c r="L35" s="3"/>
      <c r="M35" s="4">
        <f t="shared" si="11"/>
        <v>6000</v>
      </c>
      <c r="N35" s="4"/>
      <c r="O35" s="9">
        <f t="shared" si="13"/>
        <v>6000</v>
      </c>
    </row>
    <row r="36" spans="1:16" x14ac:dyDescent="0.35">
      <c r="A36" s="34"/>
      <c r="B36" s="30" t="s">
        <v>30</v>
      </c>
      <c r="C36" s="38"/>
      <c r="D36" s="39"/>
      <c r="E36" s="39"/>
      <c r="F36" s="84"/>
      <c r="G36" s="1">
        <f>SUM(G29:G35)</f>
        <v>12650</v>
      </c>
      <c r="I36" s="1">
        <f>SUM(I29:I35)</f>
        <v>0</v>
      </c>
      <c r="J36" s="1">
        <f t="shared" ref="J36:K36" si="14">SUM(J29:J35)</f>
        <v>0</v>
      </c>
      <c r="K36" s="119">
        <f t="shared" si="14"/>
        <v>0</v>
      </c>
      <c r="L36" s="85"/>
      <c r="M36" s="1">
        <f t="shared" ref="M36:O36" si="15">SUM(M29:M35)</f>
        <v>12650</v>
      </c>
      <c r="N36" s="1">
        <f t="shared" si="15"/>
        <v>0</v>
      </c>
      <c r="O36" s="119">
        <f t="shared" si="15"/>
        <v>12650</v>
      </c>
    </row>
    <row r="37" spans="1:16" x14ac:dyDescent="0.35">
      <c r="A37" s="34"/>
      <c r="B37" s="69"/>
      <c r="C37" s="70"/>
      <c r="D37" s="71"/>
      <c r="E37" s="71"/>
      <c r="F37" s="84"/>
      <c r="G37" s="72"/>
      <c r="I37" s="72"/>
      <c r="J37" s="72"/>
      <c r="K37" s="122"/>
      <c r="L37" s="85"/>
      <c r="M37" s="72"/>
      <c r="N37" s="72"/>
      <c r="O37" s="122"/>
    </row>
    <row r="38" spans="1:16" ht="29" x14ac:dyDescent="0.35">
      <c r="A38" s="25" t="s">
        <v>70</v>
      </c>
      <c r="B38" s="11" t="s">
        <v>5</v>
      </c>
      <c r="C38" s="20"/>
      <c r="D38" s="21"/>
      <c r="E38" s="21"/>
      <c r="F38" s="84"/>
      <c r="G38" s="21"/>
      <c r="H38" s="17"/>
      <c r="I38" s="21"/>
      <c r="J38" s="21"/>
      <c r="K38" s="120"/>
      <c r="L38" s="84"/>
      <c r="M38" s="21"/>
      <c r="N38" s="21"/>
      <c r="O38" s="120"/>
    </row>
    <row r="39" spans="1:16" x14ac:dyDescent="0.35">
      <c r="A39" s="34"/>
      <c r="B39" s="34" t="s">
        <v>41</v>
      </c>
      <c r="C39" s="24" t="s">
        <v>37</v>
      </c>
      <c r="D39" s="24">
        <v>2</v>
      </c>
      <c r="E39" s="4">
        <v>2400</v>
      </c>
      <c r="F39" s="3"/>
      <c r="G39" s="4">
        <f>D39*E39</f>
        <v>4800</v>
      </c>
      <c r="I39" s="4"/>
      <c r="J39" s="4"/>
      <c r="K39" s="9">
        <f>SUM(I39:J39)</f>
        <v>0</v>
      </c>
      <c r="L39" s="3"/>
      <c r="M39" s="4">
        <f>G39</f>
        <v>4800</v>
      </c>
      <c r="N39" s="4"/>
      <c r="O39" s="9">
        <f>SUM(M39:N39)</f>
        <v>4800</v>
      </c>
    </row>
    <row r="40" spans="1:16" x14ac:dyDescent="0.35">
      <c r="A40" s="34"/>
      <c r="B40" s="34" t="s">
        <v>42</v>
      </c>
      <c r="C40" s="24" t="s">
        <v>37</v>
      </c>
      <c r="D40" s="24">
        <v>2</v>
      </c>
      <c r="E40" s="4">
        <v>1100</v>
      </c>
      <c r="F40" s="3"/>
      <c r="G40" s="4">
        <f>D40*E40</f>
        <v>2200</v>
      </c>
      <c r="I40" s="4"/>
      <c r="J40" s="4"/>
      <c r="K40" s="9">
        <f t="shared" ref="K40:K41" si="16">SUM(I40:J40)</f>
        <v>0</v>
      </c>
      <c r="L40" s="3"/>
      <c r="M40" s="4">
        <f>G40</f>
        <v>2200</v>
      </c>
      <c r="N40" s="4"/>
      <c r="O40" s="9">
        <f t="shared" ref="O40:O41" si="17">SUM(M40:N40)</f>
        <v>2200</v>
      </c>
    </row>
    <row r="41" spans="1:16" x14ac:dyDescent="0.35">
      <c r="A41" s="34"/>
      <c r="B41" s="34" t="s">
        <v>43</v>
      </c>
      <c r="C41" s="24" t="s">
        <v>37</v>
      </c>
      <c r="D41" s="24" t="s">
        <v>93</v>
      </c>
      <c r="E41" s="4">
        <v>700</v>
      </c>
      <c r="F41" s="3"/>
      <c r="G41" s="4">
        <v>2800</v>
      </c>
      <c r="I41" s="4">
        <f>G41</f>
        <v>2800</v>
      </c>
      <c r="J41" s="4"/>
      <c r="K41" s="9">
        <f t="shared" si="16"/>
        <v>2800</v>
      </c>
      <c r="L41" s="3"/>
      <c r="M41" s="4"/>
      <c r="N41" s="4"/>
      <c r="O41" s="9">
        <f t="shared" si="17"/>
        <v>0</v>
      </c>
    </row>
    <row r="42" spans="1:16" x14ac:dyDescent="0.35">
      <c r="A42" s="25"/>
      <c r="B42" s="30" t="s">
        <v>30</v>
      </c>
      <c r="C42" s="38"/>
      <c r="D42" s="39"/>
      <c r="E42" s="39"/>
      <c r="F42" s="84"/>
      <c r="G42" s="1">
        <f>SUM(G39:G41)</f>
        <v>9800</v>
      </c>
      <c r="I42" s="1">
        <f>SUM(I39:I41)</f>
        <v>2800</v>
      </c>
      <c r="J42" s="1">
        <f t="shared" ref="J42:K42" si="18">SUM(J39:J41)</f>
        <v>0</v>
      </c>
      <c r="K42" s="119">
        <f t="shared" si="18"/>
        <v>2800</v>
      </c>
      <c r="L42" s="85"/>
      <c r="M42" s="1">
        <f t="shared" ref="M42:O42" si="19">SUM(M39:M41)</f>
        <v>7000</v>
      </c>
      <c r="N42" s="1">
        <f t="shared" si="19"/>
        <v>0</v>
      </c>
      <c r="O42" s="119">
        <f t="shared" si="19"/>
        <v>7000</v>
      </c>
    </row>
    <row r="43" spans="1:16" x14ac:dyDescent="0.35">
      <c r="A43" s="34"/>
      <c r="B43" s="11"/>
      <c r="C43" s="20"/>
      <c r="D43" s="21"/>
      <c r="E43" s="21"/>
      <c r="F43" s="84"/>
      <c r="G43" s="23"/>
      <c r="I43" s="23"/>
      <c r="J43" s="23"/>
      <c r="K43" s="123"/>
      <c r="L43" s="85"/>
      <c r="M43" s="23"/>
      <c r="N43" s="23"/>
      <c r="O43" s="123"/>
    </row>
    <row r="44" spans="1:16" ht="15" thickBot="1" x14ac:dyDescent="0.4">
      <c r="B44" s="35" t="s">
        <v>69</v>
      </c>
      <c r="C44" s="36"/>
      <c r="D44" s="37"/>
      <c r="E44" s="37"/>
      <c r="F44" s="84"/>
      <c r="G44" s="27">
        <f>G42+G36</f>
        <v>22450</v>
      </c>
      <c r="I44" s="27">
        <f t="shared" ref="I44:M44" si="20">I42+I36</f>
        <v>2800</v>
      </c>
      <c r="J44" s="27"/>
      <c r="K44" s="124">
        <f>SUM(I44:J44)</f>
        <v>2800</v>
      </c>
      <c r="L44" s="85"/>
      <c r="M44" s="27">
        <f t="shared" si="20"/>
        <v>19650</v>
      </c>
      <c r="N44" s="27"/>
      <c r="O44" s="124">
        <f>SUM(M44:N44)</f>
        <v>19650</v>
      </c>
    </row>
    <row r="46" spans="1:16" ht="15" thickBot="1" x14ac:dyDescent="0.4">
      <c r="B46" s="129" t="s">
        <v>118</v>
      </c>
      <c r="C46" s="130"/>
      <c r="D46" s="131"/>
      <c r="E46" s="131"/>
      <c r="G46" s="137">
        <f>G44+G25</f>
        <v>122970</v>
      </c>
      <c r="I46" s="137">
        <f t="shared" ref="I46:J46" si="21">I44+I25</f>
        <v>27650</v>
      </c>
      <c r="J46" s="137">
        <f t="shared" si="21"/>
        <v>0</v>
      </c>
      <c r="K46" s="139">
        <f t="shared" ref="K46" si="22">K44+K25</f>
        <v>27650</v>
      </c>
      <c r="M46" s="137">
        <f t="shared" ref="M46:N46" si="23">M44+M25</f>
        <v>95320</v>
      </c>
      <c r="N46" s="137">
        <f t="shared" si="23"/>
        <v>0</v>
      </c>
      <c r="O46" s="139">
        <f>SUM(M46:N46)</f>
        <v>95320</v>
      </c>
    </row>
    <row r="48" spans="1:16" s="15" customFormat="1" x14ac:dyDescent="0.35">
      <c r="A48" s="65" t="s">
        <v>68</v>
      </c>
      <c r="B48" s="127" t="s">
        <v>10</v>
      </c>
      <c r="C48" s="77"/>
      <c r="D48" s="67"/>
      <c r="E48" s="67"/>
      <c r="F48" s="84"/>
      <c r="G48" s="67"/>
      <c r="H48" s="17"/>
      <c r="I48" s="67"/>
      <c r="J48" s="67"/>
      <c r="K48" s="125"/>
      <c r="L48" s="84"/>
      <c r="M48" s="67"/>
      <c r="N48" s="67"/>
      <c r="O48" s="125"/>
      <c r="P48" s="10"/>
    </row>
    <row r="49" spans="1:16" x14ac:dyDescent="0.35">
      <c r="A49" s="25" t="s">
        <v>121</v>
      </c>
      <c r="B49" s="12" t="s">
        <v>61</v>
      </c>
      <c r="C49" s="24" t="s">
        <v>40</v>
      </c>
      <c r="D49" s="24">
        <v>10</v>
      </c>
      <c r="E49" s="13">
        <v>500</v>
      </c>
      <c r="F49" s="115"/>
      <c r="G49" s="4">
        <f>D49*E49</f>
        <v>5000</v>
      </c>
      <c r="I49" s="4">
        <f>G49</f>
        <v>5000</v>
      </c>
      <c r="J49" s="4"/>
      <c r="K49" s="9">
        <f>SUM(I49:J49)</f>
        <v>5000</v>
      </c>
      <c r="L49" s="3"/>
      <c r="M49" s="4"/>
      <c r="N49" s="4"/>
      <c r="O49" s="9">
        <f>SUM(M49:N49)</f>
        <v>0</v>
      </c>
    </row>
    <row r="50" spans="1:16" x14ac:dyDescent="0.35">
      <c r="A50" s="34"/>
      <c r="B50" s="12" t="s">
        <v>62</v>
      </c>
      <c r="C50" s="24" t="s">
        <v>63</v>
      </c>
      <c r="D50" s="24">
        <v>3</v>
      </c>
      <c r="E50" s="13">
        <v>923.33</v>
      </c>
      <c r="F50" s="115"/>
      <c r="G50" s="4">
        <f>D50*E50</f>
        <v>2769.9900000000002</v>
      </c>
      <c r="I50" s="4"/>
      <c r="J50" s="4"/>
      <c r="K50" s="9">
        <f>SUM(I50:J50)</f>
        <v>0</v>
      </c>
      <c r="L50" s="3"/>
      <c r="M50" s="4">
        <f>G50</f>
        <v>2769.9900000000002</v>
      </c>
      <c r="N50" s="4"/>
      <c r="O50" s="9">
        <f>SUM(M50:N50)</f>
        <v>2769.9900000000002</v>
      </c>
    </row>
    <row r="51" spans="1:16" x14ac:dyDescent="0.35">
      <c r="A51" s="34"/>
      <c r="B51" s="30" t="s">
        <v>117</v>
      </c>
      <c r="C51" s="38"/>
      <c r="D51" s="39"/>
      <c r="E51" s="39"/>
      <c r="F51" s="84"/>
      <c r="G51" s="1">
        <f>SUM(G49:G50)</f>
        <v>7769.99</v>
      </c>
      <c r="I51" s="1">
        <f>SUM(I49:I50)</f>
        <v>5000</v>
      </c>
      <c r="J51" s="1">
        <f>SUM(J49:J50)</f>
        <v>0</v>
      </c>
      <c r="K51" s="119">
        <f>SUM(K49:K50)</f>
        <v>5000</v>
      </c>
      <c r="L51" s="85"/>
      <c r="M51" s="1">
        <f t="shared" ref="M51" si="24">SUM(M49:M50)</f>
        <v>2769.9900000000002</v>
      </c>
      <c r="N51" s="1"/>
      <c r="O51" s="119">
        <f>SUM(O49:O50)</f>
        <v>2769.9900000000002</v>
      </c>
    </row>
    <row r="53" spans="1:16" s="15" customFormat="1" x14ac:dyDescent="0.35">
      <c r="A53" s="65" t="s">
        <v>116</v>
      </c>
      <c r="B53" s="76" t="s">
        <v>7</v>
      </c>
      <c r="C53" s="77"/>
      <c r="D53" s="67"/>
      <c r="E53" s="67"/>
      <c r="F53" s="84"/>
      <c r="G53" s="67"/>
      <c r="H53" s="17"/>
      <c r="I53" s="67"/>
      <c r="J53" s="67"/>
      <c r="K53" s="125"/>
      <c r="L53" s="84"/>
      <c r="M53" s="67"/>
      <c r="N53" s="67"/>
      <c r="O53" s="125"/>
      <c r="P53" s="10"/>
    </row>
    <row r="54" spans="1:16" s="15" customFormat="1" x14ac:dyDescent="0.35">
      <c r="A54" s="25" t="s">
        <v>122</v>
      </c>
      <c r="B54" s="78" t="s">
        <v>8</v>
      </c>
      <c r="C54" s="44"/>
      <c r="D54" s="21"/>
      <c r="E54" s="21"/>
      <c r="F54" s="84"/>
      <c r="G54" s="21"/>
      <c r="H54" s="17"/>
      <c r="I54" s="21"/>
      <c r="J54" s="21"/>
      <c r="K54" s="120"/>
      <c r="L54" s="84"/>
      <c r="M54" s="21"/>
      <c r="N54" s="21"/>
      <c r="O54" s="120"/>
      <c r="P54" s="10"/>
    </row>
    <row r="55" spans="1:16" x14ac:dyDescent="0.35">
      <c r="A55" s="34"/>
      <c r="B55" s="34" t="s">
        <v>44</v>
      </c>
      <c r="C55" s="24" t="s">
        <v>45</v>
      </c>
      <c r="D55" s="24">
        <v>6</v>
      </c>
      <c r="E55" s="4">
        <v>10500</v>
      </c>
      <c r="F55" s="3"/>
      <c r="G55" s="4">
        <f>D55*E55*0.05</f>
        <v>3150</v>
      </c>
      <c r="I55" s="4"/>
      <c r="J55" s="4"/>
      <c r="K55" s="9">
        <f>SUM(I55:J55)</f>
        <v>0</v>
      </c>
      <c r="L55" s="3"/>
      <c r="M55" s="4">
        <f t="shared" ref="M55:M60" si="25">G55</f>
        <v>3150</v>
      </c>
      <c r="N55" s="4"/>
      <c r="O55" s="9">
        <f>SUM(M55:N55)</f>
        <v>3150</v>
      </c>
    </row>
    <row r="56" spans="1:16" x14ac:dyDescent="0.35">
      <c r="A56" s="34"/>
      <c r="B56" s="34" t="s">
        <v>46</v>
      </c>
      <c r="C56" s="24" t="s">
        <v>45</v>
      </c>
      <c r="D56" s="24">
        <v>6</v>
      </c>
      <c r="E56" s="4">
        <v>6500</v>
      </c>
      <c r="F56" s="3"/>
      <c r="G56" s="4">
        <f>D56*E56*0.05</f>
        <v>1950</v>
      </c>
      <c r="I56" s="4"/>
      <c r="J56" s="4"/>
      <c r="K56" s="9">
        <f t="shared" ref="K56:K60" si="26">SUM(I56:J56)</f>
        <v>0</v>
      </c>
      <c r="L56" s="3"/>
      <c r="M56" s="4">
        <f t="shared" si="25"/>
        <v>1950</v>
      </c>
      <c r="N56" s="4"/>
      <c r="O56" s="9">
        <f t="shared" ref="O56:O60" si="27">SUM(M56:N56)</f>
        <v>1950</v>
      </c>
    </row>
    <row r="57" spans="1:16" x14ac:dyDescent="0.35">
      <c r="A57" s="34"/>
      <c r="B57" s="34" t="s">
        <v>47</v>
      </c>
      <c r="C57" s="24" t="s">
        <v>48</v>
      </c>
      <c r="D57" s="24">
        <v>6</v>
      </c>
      <c r="E57" s="4">
        <v>6800</v>
      </c>
      <c r="F57" s="3"/>
      <c r="G57" s="4">
        <f t="shared" ref="G57:G60" si="28">D57*E57*0.05</f>
        <v>2040</v>
      </c>
      <c r="I57" s="4"/>
      <c r="J57" s="4"/>
      <c r="K57" s="9">
        <f t="shared" si="26"/>
        <v>0</v>
      </c>
      <c r="L57" s="3"/>
      <c r="M57" s="4">
        <f t="shared" si="25"/>
        <v>2040</v>
      </c>
      <c r="N57" s="4"/>
      <c r="O57" s="9">
        <f t="shared" si="27"/>
        <v>2040</v>
      </c>
    </row>
    <row r="58" spans="1:16" x14ac:dyDescent="0.35">
      <c r="A58" s="34"/>
      <c r="B58" s="34" t="s">
        <v>49</v>
      </c>
      <c r="C58" s="24" t="s">
        <v>50</v>
      </c>
      <c r="D58" s="24">
        <v>6</v>
      </c>
      <c r="E58" s="4">
        <v>1700</v>
      </c>
      <c r="F58" s="3"/>
      <c r="G58" s="4">
        <f t="shared" si="28"/>
        <v>510</v>
      </c>
      <c r="I58" s="4"/>
      <c r="J58" s="4"/>
      <c r="K58" s="9">
        <f t="shared" si="26"/>
        <v>0</v>
      </c>
      <c r="L58" s="3"/>
      <c r="M58" s="4">
        <f t="shared" si="25"/>
        <v>510</v>
      </c>
      <c r="N58" s="4"/>
      <c r="O58" s="9">
        <f t="shared" si="27"/>
        <v>510</v>
      </c>
    </row>
    <row r="59" spans="1:16" x14ac:dyDescent="0.35">
      <c r="A59" s="34"/>
      <c r="B59" s="34" t="s">
        <v>51</v>
      </c>
      <c r="C59" s="24" t="s">
        <v>52</v>
      </c>
      <c r="D59" s="24">
        <v>6</v>
      </c>
      <c r="E59" s="4">
        <v>1600</v>
      </c>
      <c r="F59" s="3"/>
      <c r="G59" s="4">
        <f t="shared" si="28"/>
        <v>480</v>
      </c>
      <c r="I59" s="4"/>
      <c r="J59" s="4"/>
      <c r="K59" s="9">
        <f t="shared" si="26"/>
        <v>0</v>
      </c>
      <c r="L59" s="3"/>
      <c r="M59" s="4">
        <f t="shared" si="25"/>
        <v>480</v>
      </c>
      <c r="N59" s="4"/>
      <c r="O59" s="9">
        <f t="shared" si="27"/>
        <v>480</v>
      </c>
    </row>
    <row r="60" spans="1:16" x14ac:dyDescent="0.35">
      <c r="A60" s="34"/>
      <c r="B60" s="34" t="s">
        <v>53</v>
      </c>
      <c r="C60" s="24" t="s">
        <v>52</v>
      </c>
      <c r="D60" s="24">
        <v>6</v>
      </c>
      <c r="E60" s="4">
        <v>900</v>
      </c>
      <c r="F60" s="3"/>
      <c r="G60" s="4">
        <f t="shared" si="28"/>
        <v>270</v>
      </c>
      <c r="I60" s="4"/>
      <c r="J60" s="4"/>
      <c r="K60" s="9">
        <f t="shared" si="26"/>
        <v>0</v>
      </c>
      <c r="L60" s="3"/>
      <c r="M60" s="4">
        <f t="shared" si="25"/>
        <v>270</v>
      </c>
      <c r="N60" s="4"/>
      <c r="O60" s="9">
        <f t="shared" si="27"/>
        <v>270</v>
      </c>
    </row>
    <row r="61" spans="1:16" x14ac:dyDescent="0.35">
      <c r="A61" s="34"/>
      <c r="B61" s="14" t="s">
        <v>30</v>
      </c>
      <c r="C61" s="18"/>
      <c r="D61" s="19"/>
      <c r="E61" s="19"/>
      <c r="F61" s="84"/>
      <c r="G61" s="2">
        <f>SUM(G55:G60)</f>
        <v>8400</v>
      </c>
      <c r="I61" s="2">
        <f>SUM(I55:I60)</f>
        <v>0</v>
      </c>
      <c r="J61" s="2">
        <f t="shared" ref="J61:K61" si="29">SUM(J55:J60)</f>
        <v>0</v>
      </c>
      <c r="K61" s="2">
        <f t="shared" si="29"/>
        <v>0</v>
      </c>
      <c r="L61" s="85"/>
      <c r="M61" s="2">
        <f t="shared" ref="M61:O61" si="30">SUM(M55:M60)</f>
        <v>8400</v>
      </c>
      <c r="N61" s="2">
        <f t="shared" si="30"/>
        <v>0</v>
      </c>
      <c r="O61" s="2">
        <f t="shared" si="30"/>
        <v>8400</v>
      </c>
    </row>
    <row r="62" spans="1:16" s="15" customFormat="1" x14ac:dyDescent="0.35">
      <c r="A62" s="25" t="s">
        <v>123</v>
      </c>
      <c r="B62" s="79" t="s">
        <v>9</v>
      </c>
      <c r="C62" s="20"/>
      <c r="D62" s="21"/>
      <c r="E62" s="21"/>
      <c r="F62" s="84"/>
      <c r="G62" s="21"/>
      <c r="H62" s="17"/>
      <c r="I62" s="21"/>
      <c r="J62" s="21"/>
      <c r="K62" s="120"/>
      <c r="L62" s="84"/>
      <c r="M62" s="21"/>
      <c r="N62" s="21"/>
      <c r="O62" s="120"/>
      <c r="P62" s="10"/>
    </row>
    <row r="63" spans="1:16" x14ac:dyDescent="0.35">
      <c r="A63" s="34"/>
      <c r="B63" s="34" t="s">
        <v>54</v>
      </c>
      <c r="C63" s="24" t="s">
        <v>55</v>
      </c>
      <c r="D63" s="24">
        <v>6</v>
      </c>
      <c r="E63" s="4">
        <v>2400</v>
      </c>
      <c r="F63" s="3"/>
      <c r="G63" s="4">
        <f>D63*E63*0.2</f>
        <v>2880</v>
      </c>
      <c r="I63" s="4"/>
      <c r="J63" s="4"/>
      <c r="K63" s="9">
        <f>SUM(I63:J63)</f>
        <v>0</v>
      </c>
      <c r="L63" s="3"/>
      <c r="M63" s="4">
        <f>G63</f>
        <v>2880</v>
      </c>
      <c r="N63" s="4"/>
      <c r="O63" s="9">
        <f>SUM(M63:N63)</f>
        <v>2880</v>
      </c>
    </row>
    <row r="64" spans="1:16" x14ac:dyDescent="0.35">
      <c r="A64" s="34"/>
      <c r="B64" s="34" t="s">
        <v>56</v>
      </c>
      <c r="C64" s="24" t="s">
        <v>55</v>
      </c>
      <c r="D64" s="24">
        <v>6</v>
      </c>
      <c r="E64" s="4">
        <v>250</v>
      </c>
      <c r="F64" s="3"/>
      <c r="G64" s="4">
        <f t="shared" ref="G64:G66" si="31">D64*E64*0.2</f>
        <v>300</v>
      </c>
      <c r="I64" s="4"/>
      <c r="J64" s="4"/>
      <c r="K64" s="9">
        <f t="shared" ref="K64:K66" si="32">SUM(I64:J64)</f>
        <v>0</v>
      </c>
      <c r="L64" s="3"/>
      <c r="M64" s="4">
        <f>G64</f>
        <v>300</v>
      </c>
      <c r="N64" s="4"/>
      <c r="O64" s="9">
        <f t="shared" ref="O64:O66" si="33">SUM(M64:N64)</f>
        <v>300</v>
      </c>
    </row>
    <row r="65" spans="1:15" x14ac:dyDescent="0.35">
      <c r="A65" s="34"/>
      <c r="B65" s="34" t="s">
        <v>57</v>
      </c>
      <c r="C65" s="24" t="s">
        <v>50</v>
      </c>
      <c r="D65" s="24">
        <v>6</v>
      </c>
      <c r="E65" s="4">
        <v>600</v>
      </c>
      <c r="F65" s="3"/>
      <c r="G65" s="4">
        <f t="shared" si="31"/>
        <v>720</v>
      </c>
      <c r="I65" s="4"/>
      <c r="J65" s="4"/>
      <c r="K65" s="9">
        <f t="shared" si="32"/>
        <v>0</v>
      </c>
      <c r="L65" s="3"/>
      <c r="M65" s="4">
        <f>G65</f>
        <v>720</v>
      </c>
      <c r="N65" s="4"/>
      <c r="O65" s="9">
        <f t="shared" si="33"/>
        <v>720</v>
      </c>
    </row>
    <row r="66" spans="1:15" x14ac:dyDescent="0.35">
      <c r="A66" s="34"/>
      <c r="B66" s="34" t="s">
        <v>58</v>
      </c>
      <c r="C66" s="24" t="s">
        <v>59</v>
      </c>
      <c r="D66" s="24">
        <v>6</v>
      </c>
      <c r="E66" s="4">
        <v>800</v>
      </c>
      <c r="F66" s="3"/>
      <c r="G66" s="4">
        <f t="shared" si="31"/>
        <v>960</v>
      </c>
      <c r="I66" s="4"/>
      <c r="J66" s="4"/>
      <c r="K66" s="9">
        <f t="shared" si="32"/>
        <v>0</v>
      </c>
      <c r="L66" s="3"/>
      <c r="M66" s="4">
        <f>G66</f>
        <v>960</v>
      </c>
      <c r="N66" s="4"/>
      <c r="O66" s="9">
        <f t="shared" si="33"/>
        <v>960</v>
      </c>
    </row>
    <row r="67" spans="1:15" x14ac:dyDescent="0.35">
      <c r="A67" s="34"/>
      <c r="B67" s="14" t="s">
        <v>30</v>
      </c>
      <c r="C67" s="18"/>
      <c r="D67" s="19"/>
      <c r="E67" s="19"/>
      <c r="F67" s="84"/>
      <c r="G67" s="2">
        <f>SUM(G63:G66)</f>
        <v>4860</v>
      </c>
      <c r="I67" s="2">
        <f t="shared" ref="I67:K67" si="34">SUM(I63:I66)</f>
        <v>0</v>
      </c>
      <c r="J67" s="2">
        <f t="shared" si="34"/>
        <v>0</v>
      </c>
      <c r="K67" s="2">
        <f t="shared" si="34"/>
        <v>0</v>
      </c>
      <c r="L67" s="85"/>
      <c r="M67" s="2">
        <f>SUM(M63:M66)</f>
        <v>4860</v>
      </c>
      <c r="N67" s="2">
        <f t="shared" ref="N67:O67" si="35">SUM(N63:N66)</f>
        <v>0</v>
      </c>
      <c r="O67" s="2">
        <f t="shared" si="35"/>
        <v>4860</v>
      </c>
    </row>
    <row r="69" spans="1:15" ht="15" thickBot="1" x14ac:dyDescent="0.4">
      <c r="B69" s="132" t="s">
        <v>119</v>
      </c>
      <c r="C69" s="133"/>
      <c r="D69" s="134"/>
      <c r="E69" s="134"/>
      <c r="F69" s="84"/>
      <c r="G69" s="135">
        <f>G67+G61</f>
        <v>13260</v>
      </c>
      <c r="I69" s="135">
        <f>I67+I61</f>
        <v>0</v>
      </c>
      <c r="J69" s="135">
        <f>J67+J61</f>
        <v>0</v>
      </c>
      <c r="K69" s="136">
        <f>K67+K61</f>
        <v>0</v>
      </c>
      <c r="L69" s="85"/>
      <c r="M69" s="135">
        <f>M67+M61</f>
        <v>13260</v>
      </c>
      <c r="N69" s="135"/>
      <c r="O69" s="136">
        <f>SUM(M69:N69)</f>
        <v>13260</v>
      </c>
    </row>
    <row r="71" spans="1:15" ht="15" thickBot="1" x14ac:dyDescent="0.4">
      <c r="B71" s="40" t="s">
        <v>120</v>
      </c>
      <c r="C71" s="41"/>
      <c r="D71" s="42"/>
      <c r="E71" s="42"/>
      <c r="F71" s="84"/>
      <c r="G71" s="28">
        <f>G69+G51+G44+G25</f>
        <v>143999.99</v>
      </c>
      <c r="I71" s="28">
        <f>I69+I51+I44+I25</f>
        <v>32650</v>
      </c>
      <c r="J71" s="28">
        <f>J69+J51+J44+J25</f>
        <v>0</v>
      </c>
      <c r="K71" s="126">
        <f>K69+K51+K44+K25</f>
        <v>32650</v>
      </c>
      <c r="L71" s="85"/>
      <c r="M71" s="28">
        <f>M69+M51+M44+M25</f>
        <v>111349.98999999999</v>
      </c>
      <c r="N71" s="28">
        <f>N69+N51+N44+N25</f>
        <v>0</v>
      </c>
      <c r="O71" s="126">
        <f>SUM(M71:N71)</f>
        <v>111349.98999999999</v>
      </c>
    </row>
  </sheetData>
  <mergeCells count="3">
    <mergeCell ref="B4:G4"/>
    <mergeCell ref="I2:K2"/>
    <mergeCell ref="M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workbookViewId="0">
      <selection activeCell="C20" sqref="C20"/>
    </sheetView>
  </sheetViews>
  <sheetFormatPr defaultColWidth="9" defaultRowHeight="14.5" x14ac:dyDescent="0.35"/>
  <cols>
    <col min="1" max="1" width="22.33203125" style="59" customWidth="1"/>
    <col min="2" max="2" width="9.1640625" style="46" bestFit="1" customWidth="1"/>
    <col min="3" max="4" width="9" style="46"/>
    <col min="5" max="5" width="11" style="46" customWidth="1"/>
    <col min="6" max="6" width="10.08203125" style="46" customWidth="1"/>
    <col min="7" max="7" width="12.5" style="46" customWidth="1"/>
    <col min="8" max="8" width="16.08203125" style="46" customWidth="1"/>
    <col min="9" max="16384" width="9" style="46"/>
  </cols>
  <sheetData>
    <row r="1" spans="1:8" x14ac:dyDescent="0.35">
      <c r="A1" s="62" t="s">
        <v>87</v>
      </c>
      <c r="B1" s="64"/>
    </row>
    <row r="3" spans="1:8" x14ac:dyDescent="0.35">
      <c r="B3" s="53" t="s">
        <v>74</v>
      </c>
      <c r="C3" s="53" t="s">
        <v>75</v>
      </c>
      <c r="D3" s="54" t="s">
        <v>76</v>
      </c>
    </row>
    <row r="4" spans="1:8" x14ac:dyDescent="0.35">
      <c r="A4" s="59" t="s">
        <v>71</v>
      </c>
      <c r="B4" s="46" t="e">
        <f>#REF!</f>
        <v>#REF!</v>
      </c>
      <c r="C4" s="46" t="e">
        <f>#REF!</f>
        <v>#REF!</v>
      </c>
      <c r="D4" s="49" t="e">
        <f>SUM(B4:C4)</f>
        <v>#REF!</v>
      </c>
    </row>
    <row r="5" spans="1:8" x14ac:dyDescent="0.35">
      <c r="A5" s="59" t="s">
        <v>72</v>
      </c>
      <c r="B5" s="48" t="e">
        <f>#REF!</f>
        <v>#REF!</v>
      </c>
      <c r="C5" s="48" t="e">
        <f>#REF!</f>
        <v>#REF!</v>
      </c>
      <c r="D5" s="49" t="e">
        <f>SUM(B5:C5)</f>
        <v>#REF!</v>
      </c>
    </row>
    <row r="6" spans="1:8" ht="15.5" x14ac:dyDescent="0.35">
      <c r="A6" s="59" t="s">
        <v>73</v>
      </c>
      <c r="B6" s="47" t="e">
        <f>#REF!</f>
        <v>#REF!</v>
      </c>
      <c r="C6" s="47" t="e">
        <f>#REF!</f>
        <v>#REF!</v>
      </c>
      <c r="D6" s="50" t="e">
        <f>SUM(B6:C6)</f>
        <v>#REF!</v>
      </c>
      <c r="E6" s="46" t="s">
        <v>79</v>
      </c>
      <c r="H6" s="52" t="s">
        <v>78</v>
      </c>
    </row>
    <row r="7" spans="1:8" x14ac:dyDescent="0.35">
      <c r="B7" s="45" t="e">
        <f>SUM(B4:B6)</f>
        <v>#REF!</v>
      </c>
      <c r="C7" s="45" t="e">
        <f t="shared" ref="C7:D7" si="0">SUM(C4:C6)</f>
        <v>#REF!</v>
      </c>
      <c r="D7" s="51" t="e">
        <f t="shared" si="0"/>
        <v>#REF!</v>
      </c>
    </row>
    <row r="8" spans="1:8" x14ac:dyDescent="0.35">
      <c r="C8" s="46" t="s">
        <v>77</v>
      </c>
      <c r="D8" s="46" t="e">
        <f>#REF!</f>
        <v>#REF!</v>
      </c>
    </row>
    <row r="10" spans="1:8" x14ac:dyDescent="0.35">
      <c r="A10" s="60" t="s">
        <v>82</v>
      </c>
      <c r="E10" s="57"/>
      <c r="F10" s="57"/>
      <c r="G10" s="57"/>
    </row>
    <row r="11" spans="1:8" x14ac:dyDescent="0.35">
      <c r="A11" s="59" t="s">
        <v>80</v>
      </c>
      <c r="C11" s="55" t="e">
        <f>C4/D4</f>
        <v>#REF!</v>
      </c>
      <c r="E11" s="61"/>
      <c r="F11" s="61"/>
      <c r="G11" s="61"/>
    </row>
    <row r="12" spans="1:8" x14ac:dyDescent="0.35">
      <c r="A12" s="59" t="s">
        <v>85</v>
      </c>
      <c r="C12" s="55" t="e">
        <f>C7/D7</f>
        <v>#REF!</v>
      </c>
    </row>
    <row r="14" spans="1:8" x14ac:dyDescent="0.35">
      <c r="A14" s="60" t="s">
        <v>83</v>
      </c>
      <c r="E14" s="56" t="s">
        <v>74</v>
      </c>
      <c r="F14" s="56" t="s">
        <v>75</v>
      </c>
      <c r="G14" s="58" t="s">
        <v>76</v>
      </c>
    </row>
    <row r="15" spans="1:8" x14ac:dyDescent="0.35">
      <c r="A15" s="59" t="s">
        <v>81</v>
      </c>
      <c r="E15" s="80" t="e">
        <f>('Ratios - Example'!B6+'Ratios - Example'!B5)/'Ratios - Example'!B4</f>
        <v>#REF!</v>
      </c>
      <c r="F15" s="80" t="e">
        <f>('Ratios - Example'!C6+'Ratios - Example'!C5)/'Ratios - Example'!C4</f>
        <v>#REF!</v>
      </c>
      <c r="G15" s="81" t="e">
        <f>('Ratios - Example'!D6+'Ratios - Example'!D5)/'Ratios - Example'!D4</f>
        <v>#REF!</v>
      </c>
    </row>
    <row r="17" spans="1:1" x14ac:dyDescent="0.35">
      <c r="A17" s="60" t="s">
        <v>84</v>
      </c>
    </row>
    <row r="18" spans="1:1" x14ac:dyDescent="0.35">
      <c r="A18" s="59" t="s">
        <v>86</v>
      </c>
    </row>
  </sheetData>
  <hyperlinks>
    <hyperlink ref="H6" r:id="rId1" display="https://intranet.unicef.org/pd/csp.nsf/Site Pages/page01040701" xr:uid="{00000000-0004-0000-0400-00000000000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2:K13"/>
  <sheetViews>
    <sheetView workbookViewId="0">
      <selection activeCell="K13" sqref="K13"/>
    </sheetView>
  </sheetViews>
  <sheetFormatPr defaultRowHeight="15.5" x14ac:dyDescent="0.35"/>
  <cols>
    <col min="11" max="11" width="46" bestFit="1" customWidth="1"/>
  </cols>
  <sheetData>
    <row r="12" spans="11:11" x14ac:dyDescent="0.35">
      <c r="K12" t="s">
        <v>89</v>
      </c>
    </row>
    <row r="13" spans="11:11" x14ac:dyDescent="0.35">
      <c r="K13" t="s">
        <v>88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69A3CF3EF801C4C92C3EA3A8A312798" ma:contentTypeVersion="4" ma:contentTypeDescription="" ma:contentTypeScope="" ma:versionID="18885a47f56e8bf7c431ff49690cdc3f">
  <xsd:schema xmlns:xsd="http://www.w3.org/2001/XMLSchema" xmlns:xs="http://www.w3.org/2001/XMLSchema" xmlns:p="http://schemas.microsoft.com/office/2006/metadata/properties" xmlns:ns2="ca283e0b-db31-4043-a2ef-b80661bf084a" xmlns:ns3="http://schemas.microsoft.com/sharepoint.v3" targetNamespace="http://schemas.microsoft.com/office/2006/metadata/properties" ma:root="true" ma:fieldsID="ee9f0b7385c17b633f17cdf9d25a4055" ns2:_="" ns3:_="">
    <xsd:import namespace="ca283e0b-db31-4043-a2ef-b80661bf084a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format="RadioButtons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7180e670-7c99-4f8a-ac27-847b5277548f}" ma:internalName="TaxCatchAllLabel" ma:readOnly="true" ma:showField="CatchAllDataLabel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7180e670-7c99-4f8a-ac27-847b5277548f}" ma:internalName="TaxCatchAll" ma:showField="CatchAllData" ma:web="4fa1f330-ca69-4857-8917-00e57e32e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ga975397408f43e4b84ec8e5a598e523 xmlns="ca283e0b-db31-4043-a2ef-b80661bf084a">
      <Terms xmlns="http://schemas.microsoft.com/office/infopath/2007/PartnerControls"/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 xsi:nil="true"/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F89C3D13-E24C-49BB-ABD1-A749A58F8CC8}"/>
</file>

<file path=customXml/itemProps2.xml><?xml version="1.0" encoding="utf-8"?>
<ds:datastoreItem xmlns:ds="http://schemas.openxmlformats.org/officeDocument/2006/customXml" ds:itemID="{BAE0B797-3554-46E3-ADE8-BDA7D9E9E950}">
  <ds:schemaRefs>
    <ds:schemaRef ds:uri="http://schemas.microsoft.com/office/2006/documentManagement/types"/>
    <ds:schemaRef ds:uri="http://purl.org/dc/dcmitype/"/>
    <ds:schemaRef ds:uri="daeff5ff-e221-48f9-a853-85828037fce4"/>
    <ds:schemaRef ds:uri="http://purl.org/dc/terms/"/>
    <ds:schemaRef ds:uri="http://purl.org/dc/elements/1.1/"/>
    <ds:schemaRef ds:uri="http://schemas.microsoft.com/office/2006/metadata/properties"/>
    <ds:schemaRef ds:uri="41ddb87a-8a4d-4f97-b2e4-980a2c1d7fd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E41773-D586-49EC-A40A-E06B9F5F2A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2F1D38-4DCA-4745-9DD3-7378AEB83AFE}"/>
</file>

<file path=customXml/itemProps5.xml><?xml version="1.0" encoding="utf-8"?>
<ds:datastoreItem xmlns:ds="http://schemas.openxmlformats.org/officeDocument/2006/customXml" ds:itemID="{06136B5B-A067-4BC9-AEDE-E380346FBB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Results_Matrix</vt:lpstr>
      <vt:lpstr>Detailed Breakdown</vt:lpstr>
      <vt:lpstr>Ratios - Example</vt:lpstr>
      <vt:lpstr>Sheet1</vt:lpstr>
    </vt:vector>
  </TitlesOfParts>
  <Company>UNICEF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Williams</dc:creator>
  <cp:lastModifiedBy>Administrator</cp:lastModifiedBy>
  <cp:lastPrinted>2017-08-23T02:51:04Z</cp:lastPrinted>
  <dcterms:created xsi:type="dcterms:W3CDTF">2016-05-07T04:16:51Z</dcterms:created>
  <dcterms:modified xsi:type="dcterms:W3CDTF">2023-09-22T13:36:40Z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0x0101000834BCF179736F419765724445C166FC</vt:lpwstr>
  </property>
  <property fmtid="{D5CDD505-2E9C-101B-9397-08002B2CF9AE}" pid="3" name="SystemDTAC">
    <vt:lpwstr/>
  </property>
  <property fmtid="{D5CDD505-2E9C-101B-9397-08002B2CF9AE}" pid="4" name="Topic">
    <vt:lpwstr/>
  </property>
  <property fmtid="{D5CDD505-2E9C-101B-9397-08002B2CF9AE}" pid="5" name="MediaServiceImageTags">
    <vt:lpwstr/>
  </property>
  <property fmtid="{D5CDD505-2E9C-101B-9397-08002B2CF9AE}" pid="6" name="OfficeDivision">
    <vt:lpwstr/>
  </property>
  <property fmtid="{D5CDD505-2E9C-101B-9397-08002B2CF9AE}" pid="7" name="lcf76f155ced4ddcb4097134ff3c332f">
    <vt:lpwstr/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