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ttps://unicef-my.sharepoint.com/personal/snikolov_unicef_org/Documents/Micro Assessment/"/>
    </mc:Choice>
  </mc:AlternateContent>
  <bookViews>
    <workbookView xWindow="0" yWindow="0" windowWidth="11925" windowHeight="10245"/>
  </bookViews>
  <sheets>
    <sheet name="UN version" sheetId="2" r:id="rId1"/>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I161" i="2" l="1"/>
  <c r="I162" i="2"/>
  <c r="I159" i="2"/>
  <c r="I160" i="2"/>
  <c r="I163" i="2"/>
  <c r="E18" i="2"/>
  <c r="E19" i="2"/>
  <c r="I14" i="2"/>
  <c r="I15" i="2"/>
  <c r="I16" i="2"/>
  <c r="I13" i="2"/>
  <c r="I12" i="2"/>
  <c r="I11" i="2"/>
  <c r="I10" i="2"/>
  <c r="I9" i="2"/>
  <c r="I8" i="2"/>
  <c r="I7" i="2"/>
  <c r="I6" i="2"/>
  <c r="E17" i="2"/>
  <c r="I46" i="2"/>
  <c r="I47" i="2"/>
  <c r="I48" i="2"/>
  <c r="I49" i="2"/>
  <c r="I50" i="2"/>
  <c r="I51" i="2"/>
  <c r="I52" i="2"/>
  <c r="I53" i="2"/>
  <c r="E55" i="2"/>
  <c r="E56" i="2"/>
  <c r="E54" i="2"/>
  <c r="E190" i="2"/>
  <c r="E189" i="2"/>
  <c r="I157" i="2"/>
  <c r="I158" i="2"/>
  <c r="I164" i="2"/>
  <c r="I165" i="2"/>
  <c r="I166" i="2"/>
  <c r="I167" i="2"/>
  <c r="I168" i="2"/>
  <c r="I169" i="2"/>
  <c r="I170" i="2"/>
  <c r="I171" i="2"/>
  <c r="I172" i="2"/>
  <c r="I174" i="2"/>
  <c r="I175" i="2"/>
  <c r="I176" i="2"/>
  <c r="I177" i="2"/>
  <c r="E179" i="2"/>
  <c r="E180" i="2"/>
  <c r="E178" i="2"/>
  <c r="I66" i="2"/>
  <c r="I67" i="2"/>
  <c r="I68" i="2"/>
  <c r="I69" i="2"/>
  <c r="I71" i="2"/>
  <c r="I72" i="2"/>
  <c r="I73" i="2"/>
  <c r="I75" i="2"/>
  <c r="I76" i="2"/>
  <c r="I77" i="2"/>
  <c r="I78" i="2"/>
  <c r="I80" i="2"/>
  <c r="I81" i="2"/>
  <c r="I82" i="2"/>
  <c r="I83" i="2"/>
  <c r="I84" i="2"/>
  <c r="I85" i="2"/>
  <c r="I87" i="2"/>
  <c r="I88" i="2"/>
  <c r="I90" i="2"/>
  <c r="I91" i="2"/>
  <c r="I92" i="2"/>
  <c r="I93" i="2"/>
  <c r="I94" i="2"/>
  <c r="I95" i="2"/>
  <c r="I96" i="2"/>
  <c r="I97" i="2"/>
  <c r="I99" i="2"/>
  <c r="I101" i="2"/>
  <c r="I102" i="2"/>
  <c r="I103" i="2"/>
  <c r="I104" i="2"/>
  <c r="E106" i="2"/>
  <c r="E107" i="2"/>
  <c r="E105" i="2"/>
  <c r="E191" i="2"/>
  <c r="E147" i="2"/>
  <c r="E146" i="2"/>
  <c r="E129" i="2"/>
  <c r="E128" i="2"/>
  <c r="J128" i="2"/>
  <c r="J129" i="2"/>
  <c r="J130" i="2"/>
  <c r="J131" i="2"/>
  <c r="J132" i="2"/>
  <c r="E37" i="2"/>
  <c r="E36" i="2"/>
  <c r="E145" i="2"/>
  <c r="E127" i="2"/>
  <c r="E35" i="2"/>
  <c r="I144" i="2"/>
  <c r="I143" i="2"/>
  <c r="I142" i="2"/>
  <c r="I141" i="2"/>
  <c r="I140" i="2"/>
  <c r="I139" i="2"/>
  <c r="I138" i="2"/>
  <c r="I137" i="2"/>
  <c r="I126" i="2"/>
  <c r="I125" i="2"/>
  <c r="I124" i="2"/>
  <c r="I123" i="2"/>
  <c r="I122" i="2"/>
  <c r="I120" i="2"/>
  <c r="I119" i="2"/>
  <c r="I117" i="2"/>
  <c r="I118" i="2"/>
  <c r="I34" i="2"/>
  <c r="I33" i="2"/>
  <c r="I32" i="2"/>
  <c r="I31" i="2"/>
  <c r="I30" i="2"/>
  <c r="I29" i="2"/>
  <c r="I28" i="2"/>
  <c r="I27" i="2"/>
  <c r="E20" i="2"/>
  <c r="E148" i="2"/>
  <c r="E149" i="2"/>
  <c r="J146" i="2"/>
  <c r="J147" i="2"/>
  <c r="J148" i="2"/>
  <c r="J149" i="2"/>
  <c r="J150" i="2"/>
  <c r="E130" i="2"/>
  <c r="E131" i="2"/>
  <c r="E132" i="2"/>
  <c r="E181" i="2"/>
  <c r="E182" i="2"/>
  <c r="E57" i="2"/>
  <c r="E58" i="2"/>
  <c r="E150" i="2"/>
  <c r="J179" i="2"/>
  <c r="J180" i="2"/>
  <c r="J181" i="2"/>
  <c r="J182" i="2"/>
  <c r="J183" i="2"/>
  <c r="E108" i="2"/>
  <c r="E109" i="2"/>
  <c r="J106" i="2"/>
  <c r="J107" i="2"/>
  <c r="J108" i="2"/>
  <c r="J55" i="2"/>
  <c r="J56" i="2"/>
  <c r="J57" i="2"/>
  <c r="J58" i="2"/>
  <c r="J59" i="2"/>
  <c r="E38" i="2"/>
  <c r="E39" i="2"/>
  <c r="J36" i="2"/>
  <c r="J37" i="2"/>
  <c r="J38" i="2"/>
  <c r="J39" i="2"/>
  <c r="J40" i="2"/>
  <c r="E21" i="2"/>
  <c r="J190" i="2"/>
  <c r="J191" i="2"/>
  <c r="J192" i="2"/>
  <c r="J193" i="2"/>
  <c r="J194" i="2"/>
  <c r="J18" i="2"/>
  <c r="J19" i="2"/>
  <c r="J20" i="2"/>
  <c r="J21" i="2"/>
  <c r="J22" i="2"/>
  <c r="E110" i="2"/>
  <c r="E183" i="2"/>
  <c r="E59" i="2"/>
  <c r="J109" i="2"/>
  <c r="J110" i="2"/>
  <c r="E192" i="2"/>
  <c r="E193" i="2"/>
  <c r="E194" i="2"/>
  <c r="E40" i="2"/>
  <c r="E22" i="2"/>
</calcChain>
</file>

<file path=xl/sharedStrings.xml><?xml version="1.0" encoding="utf-8"?>
<sst xmlns="http://schemas.openxmlformats.org/spreadsheetml/2006/main" count="303" uniqueCount="144">
  <si>
    <t>Micro-assessment workbook</t>
  </si>
  <si>
    <t>Key question</t>
  </si>
  <si>
    <t>Key question weighting</t>
  </si>
  <si>
    <t>Yes</t>
  </si>
  <si>
    <t>No</t>
  </si>
  <si>
    <t>N/A</t>
  </si>
  <si>
    <t>Risk Assessment</t>
  </si>
  <si>
    <t>Risk points</t>
  </si>
  <si>
    <t>Remarks/comments</t>
  </si>
  <si>
    <t>1.   Implementing Partner</t>
  </si>
  <si>
    <t>X</t>
  </si>
  <si>
    <t>1.1  Is the IP legally registered? If so, is it in compliance with registration requirements? Please note the legal status and date of registration of the entity.</t>
  </si>
  <si>
    <t>1.4 Does the governing body meet on a regular basis and perform oversight functions?</t>
  </si>
  <si>
    <t>1.5 If any other offices/ external entities participate in implementation, does the IP have policies and process to ensure appropriate oversight and monitoring of implementation?</t>
  </si>
  <si>
    <t>1.7 Can the IP easily receive funds? Have there been any major problems in the past in the receipt of funds, particularly where the funds flow from government ministries?</t>
  </si>
  <si>
    <t>1.9 Does the IP have an anti-fraud and corruption policy?</t>
  </si>
  <si>
    <t>1.10 Has the IP advised employees, beneficiaries and other recipients to whom they should report if they suspect fraud, waste or misuse of agency resources or property? If so, does the IP have a policy against retaliation relating to such reporting?</t>
  </si>
  <si>
    <r>
      <t xml:space="preserve">1.11 Does the IP have any key financial or operational risks that are not covered by this questionnaire? If so, please describe. </t>
    </r>
    <r>
      <rPr>
        <i/>
        <sz val="10"/>
        <color rgb="FF000000"/>
        <rFont val="Arial"/>
        <family val="2"/>
      </rPr>
      <t>Examples: foreign exchange risk; cash receipts.</t>
    </r>
  </si>
  <si>
    <t>Total number of questions in subject area:</t>
  </si>
  <si>
    <t>Lowest score possible</t>
  </si>
  <si>
    <t>Total number of applicable questions in subject area:</t>
  </si>
  <si>
    <t>Highest score possible</t>
  </si>
  <si>
    <t>Total number of applicable key questions in subject area:</t>
  </si>
  <si>
    <t>Total number of risk points:</t>
  </si>
  <si>
    <t>Banding width</t>
  </si>
  <si>
    <t>Risk score</t>
  </si>
  <si>
    <t>Area risk rating</t>
  </si>
  <si>
    <r>
      <t xml:space="preserve">Subject area 
</t>
    </r>
    <r>
      <rPr>
        <i/>
        <sz val="10"/>
        <rFont val="Arial"/>
        <family val="2"/>
      </rPr>
      <t xml:space="preserve">(key questions in </t>
    </r>
    <r>
      <rPr>
        <b/>
        <i/>
        <sz val="10"/>
        <rFont val="Arial"/>
        <family val="2"/>
      </rPr>
      <t>bold</t>
    </r>
    <r>
      <rPr>
        <i/>
        <sz val="10"/>
        <rFont val="Arial"/>
        <family val="2"/>
      </rPr>
      <t>)</t>
    </r>
  </si>
  <si>
    <t>2.    Programme Management</t>
  </si>
  <si>
    <t>2.1. Does the IP have and use sufficiently detailed written policies, procedures and other tools (e.g. project development checklist, work planning templates, work planning schedule) to develop programmes and plans?</t>
  </si>
  <si>
    <t>2.2. Do work plans specify expected results and the activities to be carried out to achieve results, with a time frame and budget for the activities?</t>
  </si>
  <si>
    <r>
      <t xml:space="preserve">2.3 Does the IP </t>
    </r>
    <r>
      <rPr>
        <sz val="10"/>
        <color theme="1"/>
        <rFont val="Arial"/>
        <family val="2"/>
      </rPr>
      <t>identify the potential risks for programme delivery and mechanisms to mitigate them?</t>
    </r>
  </si>
  <si>
    <r>
      <t>2.4 Does the IP have and use sufficiently detailed policies, procedures, guidelines and other tools (checklists, templates) for monitoring and evaluation</t>
    </r>
    <r>
      <rPr>
        <sz val="10"/>
        <color rgb="FF000000"/>
        <rFont val="Calibri"/>
        <family val="2"/>
      </rPr>
      <t>?</t>
    </r>
  </si>
  <si>
    <r>
      <t>2.5 Does the IP have M&amp;E frameworks for its programmes, with indicators, baselines, and targets to monitor achievement of programme results?</t>
    </r>
    <r>
      <rPr>
        <sz val="10"/>
        <color theme="1"/>
        <rFont val="Century Gothic"/>
        <family val="2"/>
      </rPr>
      <t>  </t>
    </r>
  </si>
  <si>
    <t>2.6 Does the IP carry out and document regular monitoring activities such as review meetings, on-site project visits, etc.</t>
  </si>
  <si>
    <t>2.7 Does the IP systematically collect, monitor and evaluate data on the achievement of project results?</t>
  </si>
  <si>
    <r>
      <t>2.8 Is it evident that the IP followed up on independent evaluation recommendations?</t>
    </r>
    <r>
      <rPr>
        <sz val="10"/>
        <color theme="1"/>
        <rFont val="Century Gothic"/>
        <family val="2"/>
      </rPr>
      <t> </t>
    </r>
  </si>
  <si>
    <t>3.    Organizational Structure and Staffing</t>
  </si>
  <si>
    <t>3.1 Are the IP’s recruitment, employment and personnel practices clearly defined and followed, and do they embrace transparency and competition?</t>
  </si>
  <si>
    <t>3.2 Does the IP have clearly defined job descriptions?</t>
  </si>
  <si>
    <t>3.4  Is the IP’s accounting/finance function staffed adequately to ensure sufficient controls are in place to manage agency funds?</t>
  </si>
  <si>
    <r>
      <t xml:space="preserve">3.5 </t>
    </r>
    <r>
      <rPr>
        <sz val="10"/>
        <rFont val="Arial"/>
        <family val="2"/>
      </rPr>
      <t xml:space="preserve"> Does the IP have training policies for accounting/finance/ programme management</t>
    </r>
    <r>
      <rPr>
        <sz val="10"/>
        <color rgb="FF000000"/>
        <rFont val="Arial"/>
        <family val="2"/>
      </rPr>
      <t xml:space="preserve"> staff? Are necessary training activities undertaken?</t>
    </r>
  </si>
  <si>
    <t>3.6 Does the IP perform background verification/checks on all new accounting/finance and management positions?</t>
  </si>
  <si>
    <t>4.   Accounting Policies and Procedures</t>
  </si>
  <si>
    <t>4a. General</t>
  </si>
  <si>
    <t xml:space="preserve">4.1  Does the IP have an accounting system that allows for proper recording of financial transactions from United Nations agencies, including allocation of expenditures in accordance with the respective components, disbursement categories and sources of funds? </t>
  </si>
  <si>
    <t>4b. Segregation of duties</t>
  </si>
  <si>
    <t>4c. Budgeting system</t>
  </si>
  <si>
    <t>4d. Payments</t>
  </si>
  <si>
    <t>4e. Policies and procedures</t>
  </si>
  <si>
    <t>4f. Cash and bank</t>
  </si>
  <si>
    <t>4g. Other offices or entities</t>
  </si>
  <si>
    <t>4h. Internal audit</t>
  </si>
  <si>
    <t>5.   Fixed Assets and Inventory</t>
  </si>
  <si>
    <t>5a. Safeguards over assets</t>
  </si>
  <si>
    <t>5.4 Are fixed assets and inventory adequately covered by insurance policies?</t>
  </si>
  <si>
    <t>5b. Warehousing and inventory management</t>
  </si>
  <si>
    <t>5.5 Do warehouse facilities have adequate physical security?</t>
  </si>
  <si>
    <t>5.6 Is inventory stored so that it is identifiable, protected from damage, and countable?</t>
  </si>
  <si>
    <t>5.8 Is responsibility for receiving and issuing inventory segregated from that for updating the inventory records?</t>
  </si>
  <si>
    <t>5.9 Are regular physical counts of inventory carried out?</t>
  </si>
  <si>
    <t>6. Financial Reporting and Monitoring</t>
  </si>
  <si>
    <t xml:space="preserve">6.2 Does the IP prepare overall financial statements? </t>
  </si>
  <si>
    <t>6.3  Are the IP’s overall financial statements audited regularly by an independent auditor in accordance with appropriate national or international auditing standards? If so, please describe the auditor.</t>
  </si>
  <si>
    <t>6.4  Were there any major issues related to ineligible expenditure involving donor funds reported in the audit reports of the IP over the past three years?</t>
  </si>
  <si>
    <t>6.6  Is the financial management system computerized?</t>
  </si>
  <si>
    <t>6.7  Can the computerized financial management system produce the necessary financial reports?</t>
  </si>
  <si>
    <r>
      <t xml:space="preserve">6.8  Does the IP have appropriate safeguards to ensure the confidentiality, integrity and availability of the financial data? </t>
    </r>
    <r>
      <rPr>
        <i/>
        <sz val="10"/>
        <color rgb="FF000000"/>
        <rFont val="Arial"/>
        <family val="2"/>
      </rPr>
      <t>E.g. password access controls; regular data back-up.</t>
    </r>
  </si>
  <si>
    <t>7.1 Does the IP have written procurement policies and procedures?</t>
  </si>
  <si>
    <r>
      <t xml:space="preserve">5.7 Does the IP have an inventory management system </t>
    </r>
    <r>
      <rPr>
        <b/>
        <sz val="10"/>
        <rFont val="Arial"/>
        <family val="2"/>
      </rPr>
      <t>that enables monitoring of supply distribution?</t>
    </r>
  </si>
  <si>
    <t>Totals</t>
  </si>
  <si>
    <t>Total number of applicable key questions:</t>
  </si>
  <si>
    <t>Total number of questions:</t>
  </si>
  <si>
    <t>Total number of applicable questions:</t>
  </si>
  <si>
    <t>Total risk score</t>
  </si>
  <si>
    <t>Overall risk rating</t>
  </si>
  <si>
    <t>Low risk: scores below</t>
  </si>
  <si>
    <t>Moderate risk: scores below</t>
  </si>
  <si>
    <t>Significant risk: scores below</t>
  </si>
  <si>
    <t xml:space="preserve">3.7 Has there been significant turnover in key finance positions the past five years? If so, has the rate improved or worsened and appears to be a problem? </t>
  </si>
  <si>
    <t>4.4  Are the general ledger and subsidiary ledgers reconciled at least monthly? Are explanations provided for significant reconciling items?</t>
  </si>
  <si>
    <t>4.5 Are the following functional responsibilities performed by different units or individuals: (a) authorization to execute a transaction; (b) recording of the transaction; and (c) custody of assets involved in the transaction?</t>
  </si>
  <si>
    <t>4.6  Are the functions of ordering, receiving, accounting for and paying for goods and services appropriately segregated?</t>
  </si>
  <si>
    <t>4.7 Are bank reconciliations prepared by individuals other than those who make or approve payments?</t>
  </si>
  <si>
    <t>4.8 Are budgets prepared for all activities in sufficient detail to provide a meaningful tool for monitoring subsequent performance?</t>
  </si>
  <si>
    <t>4.9 Are actual expenditures compared to the budget with reasonable frequency? Are explanations required for significant variations from the budget?</t>
  </si>
  <si>
    <t>4.10 Is prior approval sought for budget amendments in a timely way?</t>
  </si>
  <si>
    <t>4.11 Are IP budgets approved formally at an appropriate level?</t>
  </si>
  <si>
    <t>4.12 Do invoice processing procedures provide for:
·         Copies of purchase orders and receiving reports to be obtained directly from issuing departments?
·         Comparison of invoice quantities, prices and terms with those indicated on the purchase order and with records of goods/services actually received?
·         Checking the accuracy of calculations?</t>
  </si>
  <si>
    <r>
      <t>4.14 Are all invoices stamped ‘</t>
    </r>
    <r>
      <rPr>
        <b/>
        <i/>
        <sz val="10"/>
        <color rgb="FF000000"/>
        <rFont val="Arial"/>
        <family val="2"/>
      </rPr>
      <t>PAID</t>
    </r>
    <r>
      <rPr>
        <b/>
        <sz val="10"/>
        <color rgb="FF000000"/>
        <rFont val="Arial"/>
        <family val="2"/>
      </rPr>
      <t>’, approved, and marked with the project code and account code?</t>
    </r>
  </si>
  <si>
    <t>4.15 Do controls exist for preparation and approval of payroll expenditures? Are payroll changes properly authorized?</t>
  </si>
  <si>
    <t>4.17 Do controls exist for expense categories that do not originate from invoice payments, such as DSAs, travel, and internal cost allocations?</t>
  </si>
  <si>
    <t>4.18 Does the IP have a stated basis of accounting (i.e. cash or accrual) and does it allow for compliance with the agency's requirement?</t>
  </si>
  <si>
    <t>4.19 Does the IP have an adequate policies and procedures manual and is it distributed to relevant staff?</t>
  </si>
  <si>
    <r>
      <t>4.21 Does the IP maintain an adequate, up</t>
    </r>
    <r>
      <rPr>
        <b/>
        <sz val="10"/>
        <color rgb="FF000000"/>
        <rFont val="Palatino Linotype"/>
        <family val="2"/>
      </rPr>
      <t>‑</t>
    </r>
    <r>
      <rPr>
        <b/>
        <sz val="10"/>
        <color rgb="FF000000"/>
        <rFont val="Arial"/>
        <family val="2"/>
      </rPr>
      <t>to</t>
    </r>
    <r>
      <rPr>
        <b/>
        <sz val="10"/>
        <color rgb="FF000000"/>
        <rFont val="Palatino Linotype"/>
        <family val="2"/>
      </rPr>
      <t>‑</t>
    </r>
    <r>
      <rPr>
        <b/>
        <sz val="10"/>
        <color rgb="FF000000"/>
        <rFont val="Arial"/>
        <family val="2"/>
      </rPr>
      <t>date cashbook, recording receipts and payments?</t>
    </r>
  </si>
  <si>
    <t>4.22 If the partner is participating in micro-finance advances, do controls exist for the collection, timely deposit and recording of receipts at each collection location?</t>
  </si>
  <si>
    <t>4.24 Is substantial expenditure paid in cash? If so, does the IP have adequate controls over cash payments?</t>
  </si>
  <si>
    <t>4.25 Does the IP carry out a regular petty cash reconciliation?</t>
  </si>
  <si>
    <t xml:space="preserve">4.26 Are cash and cheques maintained in a secure location with restricted access? Are bank accounts protected with appropriate remote access controls? </t>
  </si>
  <si>
    <t>4.27 Are there adequate controls over submission of electronic payment files that ensure no unauthorized amendments once payments are approved and files are transmitted over secure/encrypted  networks?</t>
  </si>
  <si>
    <t>4.28 Does the IP have a process to ensure expenditures of subsidiary offices/ external entities are in compliance with the work plan and/or contractual agreement?</t>
  </si>
  <si>
    <t>4.29  Is the internal auditor sufficiently independent to make critical assessments? To whom does the internal auditor report?</t>
  </si>
  <si>
    <t>4.30 Does the IP have stated qualifications and experience requirements for internal audit department staff?</t>
  </si>
  <si>
    <t>4.31  Are the activities financed by the agencies included in the internal audit department’s work programme?</t>
  </si>
  <si>
    <t>4.32 Does the IP act on the internal auditor's recommendations?</t>
  </si>
  <si>
    <t>5.3 Are there periodic physical verification and/or count of fixed assets and inventory? If so, please describe?</t>
  </si>
  <si>
    <r>
      <t>5.1 Is there a system of adequate safeguards to protect assets</t>
    </r>
    <r>
      <rPr>
        <sz val="10"/>
        <color rgb="FF000000"/>
        <rFont val="Arial"/>
        <family val="2"/>
      </rPr>
      <t xml:space="preserve"> from fraud, waste and abuse? </t>
    </r>
  </si>
  <si>
    <r>
      <t xml:space="preserve">5.2 Are subsidiary records of </t>
    </r>
    <r>
      <rPr>
        <sz val="10"/>
        <color theme="1"/>
        <rFont val="Arial"/>
        <family val="2"/>
      </rPr>
      <t>fixed assets and inventory kept up to date and reconciled with control accounts?</t>
    </r>
  </si>
  <si>
    <t>3.8 Does the IP have a documented internal control framework? Is this framework distributed and made available to staff and updated periodically? If so, please describe.</t>
  </si>
  <si>
    <t>1.3 Does the IP have statutory reporting requirements? If so, are they in compliance with such requirements in the prior three fiscal years?</t>
  </si>
  <si>
    <t>4.2  Does the IP have an appropriate cost allocation methodology that ensures accurate cost allocations to the various funding sources in accordance with established agreements?</t>
  </si>
  <si>
    <t>4.16 Do controls exist to ensure that direct staff salary costs reflects the actual amount of staff time spent on a project?</t>
  </si>
  <si>
    <t>4.20 Does the IP require dual signatories / authorization for bank transactions? Are new signatories approved at an appropriate level and timely updates made when signatories depart?</t>
  </si>
  <si>
    <t>6.1  Does the IP have established financial reporting procedures that specify what reports are to be prepared, the source system for key reports, the frequency of preparation, what they are to contain and how they are to be used?</t>
  </si>
  <si>
    <t>6.5  Have any significant recommendations made by auditors in the prior five audit reports and/or management letters over the past five years and have not yet been implemented?</t>
  </si>
  <si>
    <t>7a. Procurement</t>
  </si>
  <si>
    <t>7.   Procurement and Contract Administration</t>
  </si>
  <si>
    <t>1.2 If the IP received United Nations resources in the past, were significant issues reported in managing the resources, including from previous assurance activities.</t>
  </si>
  <si>
    <t>3.3  Is the organizational structure of the finance and programme management departments, and competency of staff, appropriate for the complexity of the IP and the scale of activities? Identify the key staff, including job titles, responsibilities, educational backgrounds and professional experience.</t>
  </si>
  <si>
    <t>4.3  Are all accounting and supporting documents retained in an organized system that allows authorized users easy access?</t>
  </si>
  <si>
    <t>4.13 Are payments authorized at an appropriate level? Does the IP have a table of payment approval thresholds?</t>
  </si>
  <si>
    <t>7.3 Does the IP have a computerized procurement system with adequate access controls and segration of duties between entering purchase orders, approval and receipting of goods? Provide a description of the procurement system.</t>
  </si>
  <si>
    <t>7.4 Are procurement reports generated and reviewed regularly? Describe reports generated, frequency and review &amp; approvers.</t>
  </si>
  <si>
    <t>7.5 Does the IP have a structured procuremet unit with defined reporting lines that foster efficiency and accountability?</t>
  </si>
  <si>
    <t>7.6 Is the IP’s procurement unit resourced with qualified staff who are trained and certified and considered experts in procurement and conversant with UN / World Bank / European Union procurement requirements in addition to the a IP's procuredment rules and regulations?</t>
  </si>
  <si>
    <t>7.7  Have any significant recommendations related to procurement made by auditors in the prior five audit reports and/or management letters over the past five years and have not yet been implemented?</t>
  </si>
  <si>
    <t>7.8 Does the IP require written or system authorizations for purchases? If so, evaluate if the authorization thresholds are appropriate?</t>
  </si>
  <si>
    <t>7.9 Do the procurement procedures and templates of contracts integrate references to ethical procurement principles and exclusion and ineligibility criteria?</t>
  </si>
  <si>
    <t>7.10 Does the IP obtain sufficient approvals before signing a contract?</t>
  </si>
  <si>
    <t>7.11 Does the IP have and apply formal guidelines and procedures to assist in identifying, monitoring and dealing with potential conflicts of interest with potential suppliers/procurement agents? If so, how does the IP proceed in cases of conflict of interest?</t>
  </si>
  <si>
    <t>7.12 Does the IP follow a well-defined process for sourcing suppliers? Do formal procurement methods include wide broadcasting of procurement opportunities?</t>
  </si>
  <si>
    <t>7.13 Does the IP keep track of past performance of suppliers? E.g. database of trusted suppliers.</t>
  </si>
  <si>
    <t>7.14 Does the IP follow a well-defined process to ensure a secure and transparent bid and evaluation process? If so, describe the process.</t>
  </si>
  <si>
    <t>7.15 When a formal invitation to bid has been issued, does the IP award the contract on a pre-defined basis set out in the solicitation documentation taking into account technical responsiveness and price?</t>
  </si>
  <si>
    <t>7.16 If the IP is managing major contracts, does the IP have a policy on contracts management / administration?</t>
  </si>
  <si>
    <t>7.17 Are there personnel specifically designated to manage contracts or monitor contract expirations?</t>
  </si>
  <si>
    <t>7.18 Are there staff designated to monitor expiration of performance securities, warranties, liquidated damages and other risk management instruments?</t>
  </si>
  <si>
    <t>7.19 Does the IP have a policy on post-facto actions on contracts?</t>
  </si>
  <si>
    <t>7.20 How frequent do post-facto contract actions occur?</t>
  </si>
  <si>
    <r>
      <t xml:space="preserve">7b. Contract Management - </t>
    </r>
    <r>
      <rPr>
        <b/>
        <i/>
        <sz val="10"/>
        <color theme="3" tint="0.39997558519241921"/>
        <rFont val="Arial"/>
        <family val="2"/>
      </rPr>
      <t>To be completed only for the IPs  managing contracts as part of programme implementation.</t>
    </r>
    <r>
      <rPr>
        <b/>
        <i/>
        <sz val="10"/>
        <color rgb="FFFF0000"/>
        <rFont val="Arial"/>
        <family val="2"/>
      </rPr>
      <t xml:space="preserve"> Otherwise select N/A for risk assessment</t>
    </r>
  </si>
  <si>
    <r>
      <t>1.6  Does the IP show basic financial stability in-country (core resources; funding trend)</t>
    </r>
    <r>
      <rPr>
        <b/>
        <i/>
        <sz val="10"/>
        <rFont val="Arial"/>
        <family val="2"/>
      </rPr>
      <t xml:space="preserve">
Provide the amount of total assets, total liabilities, income and expenditure for the current and prior three fiscal years.</t>
    </r>
  </si>
  <si>
    <r>
      <t xml:space="preserve">1.8 Does the IP have any pending legal actions against it or outstanding material/significant disputes with vendors/contractors?
</t>
    </r>
    <r>
      <rPr>
        <i/>
        <sz val="10"/>
        <rFont val="Arial"/>
        <family val="2"/>
      </rPr>
      <t>If so, provide details and actions taken by the IP to resolve the legal action.</t>
    </r>
  </si>
  <si>
    <t>4.23 Are bank balances and cash ledger reconciled monthly and properly approved? Are explanations provided for significant, unusual and aged reconciling items?</t>
  </si>
  <si>
    <t xml:space="preserve">7.2 Are exceptions to procurement procedures approved by management and documented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</si>
</sst>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00"/>
  </numFmts>
  <fonts count="22" x14ac:knownFonts="1">
    <font>
      <sz val="10"/>
      <color theme="1"/>
      <name val="Arial"/>
      <family val="2"/>
    </font>
    <font>
      <sz val="10"/>
      <color theme="1"/>
      <name val="Arial"/>
      <family val="2"/>
    </font>
    <font>
      <b/>
      <sz val="10"/>
      <color theme="1"/>
      <name val="Arial"/>
      <family val="2"/>
    </font>
    <font>
      <sz val="14"/>
      <color theme="1"/>
      <name val="Arial"/>
      <family val="2"/>
    </font>
    <font>
      <b/>
      <sz val="10"/>
      <name val="Arial"/>
      <family val="2"/>
    </font>
    <font>
      <b/>
      <sz val="12"/>
      <color rgb="FF0070C0"/>
      <name val="Arial"/>
      <family val="2"/>
    </font>
    <font>
      <sz val="10"/>
      <color rgb="FF000000"/>
      <name val="Arial"/>
      <family val="2"/>
    </font>
    <font>
      <sz val="10"/>
      <name val="Arial"/>
      <family val="2"/>
    </font>
    <font>
      <i/>
      <sz val="10"/>
      <name val="Arial"/>
      <family val="2"/>
    </font>
    <font>
      <i/>
      <sz val="10"/>
      <color rgb="FF000000"/>
      <name val="Arial"/>
      <family val="2"/>
    </font>
    <font>
      <b/>
      <sz val="10"/>
      <color rgb="FF000000"/>
      <name val="Arial"/>
      <family val="2"/>
    </font>
    <font>
      <b/>
      <i/>
      <sz val="10"/>
      <color rgb="FF000000"/>
      <name val="Arial"/>
      <family val="2"/>
    </font>
    <font>
      <b/>
      <i/>
      <sz val="10"/>
      <name val="Arial"/>
      <family val="2"/>
    </font>
    <font>
      <sz val="10"/>
      <color rgb="FF000000"/>
      <name val="Calibri"/>
      <family val="2"/>
    </font>
    <font>
      <sz val="10"/>
      <color theme="1"/>
      <name val="Century Gothic"/>
      <family val="2"/>
    </font>
    <font>
      <b/>
      <i/>
      <sz val="10"/>
      <color rgb="FF0070C0"/>
      <name val="Arial"/>
      <family val="2"/>
    </font>
    <font>
      <b/>
      <sz val="10"/>
      <color rgb="FF000000"/>
      <name val="Palatino Linotype"/>
      <family val="2"/>
    </font>
    <font>
      <sz val="10"/>
      <color theme="0" tint="-0.14999847407452621"/>
      <name val="Arial"/>
      <family val="2"/>
    </font>
    <font>
      <i/>
      <sz val="10"/>
      <color theme="0" tint="-0.14999847407452621"/>
      <name val="Arial"/>
      <family val="2"/>
    </font>
    <font>
      <b/>
      <i/>
      <sz val="10"/>
      <color rgb="FFFF0000"/>
      <name val="Arial"/>
      <family val="2"/>
    </font>
    <font>
      <b/>
      <sz val="12"/>
      <color theme="3" tint="0.39997558519241921"/>
      <name val="Arial"/>
      <family val="2"/>
    </font>
    <font>
      <b/>
      <i/>
      <sz val="10"/>
      <color theme="3" tint="0.39997558519241921"/>
      <name val="Arial"/>
      <family val="2"/>
    </font>
  </fonts>
  <fills count="9">
    <fill>
      <patternFill patternType="none"/>
    </fill>
    <fill>
      <patternFill patternType="gray125"/>
    </fill>
    <fill>
      <patternFill patternType="solid">
        <fgColor theme="3" tint="0.79998168889431442"/>
        <bgColor indexed="64"/>
      </patternFill>
    </fill>
    <fill>
      <patternFill patternType="solid">
        <fgColor rgb="FF8DB3E2"/>
        <bgColor indexed="64"/>
      </patternFill>
    </fill>
    <fill>
      <patternFill patternType="solid">
        <fgColor rgb="FFDBE5F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39997558519241921"/>
        <bgColor indexed="64"/>
      </patternFill>
    </fill>
  </fills>
  <borders count="21">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0070C0"/>
      </left>
      <right/>
      <top/>
      <bottom/>
      <diagonal/>
    </border>
    <border>
      <left/>
      <right style="thin">
        <color rgb="FF0070C0"/>
      </right>
      <top/>
      <bottom/>
      <diagonal/>
    </border>
    <border>
      <left/>
      <right style="thin">
        <color rgb="FF0070C0"/>
      </right>
      <top style="thin">
        <color rgb="FF0070C0"/>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style="medium">
        <color rgb="FF0070C0"/>
      </right>
      <top/>
      <bottom style="medium">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94">
    <xf numFmtId="0" fontId="0" fillId="0" borderId="0" xfId="0"/>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0" fillId="2" borderId="0" xfId="0" applyFill="1" applyBorder="1" applyProtection="1"/>
    <xf numFmtId="0" fontId="0" fillId="0" borderId="0" xfId="0" applyProtection="1"/>
    <xf numFmtId="0" fontId="3" fillId="0" borderId="0" xfId="0" applyFont="1" applyBorder="1" applyAlignment="1" applyProtection="1">
      <alignment vertical="top"/>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6" fillId="5" borderId="1" xfId="0" applyFont="1" applyFill="1" applyBorder="1" applyAlignment="1" applyProtection="1">
      <alignment horizontal="left" vertical="top" wrapText="1"/>
    </xf>
    <xf numFmtId="0" fontId="10" fillId="6" borderId="7" xfId="0" applyFont="1" applyFill="1" applyBorder="1" applyAlignment="1" applyProtection="1">
      <alignment horizontal="left" vertical="top" wrapText="1"/>
    </xf>
    <xf numFmtId="0" fontId="10" fillId="6" borderId="8" xfId="0" applyFont="1" applyFill="1" applyBorder="1" applyAlignment="1" applyProtection="1">
      <alignment horizontal="center" vertical="top" wrapText="1"/>
    </xf>
    <xf numFmtId="0" fontId="6" fillId="6" borderId="8" xfId="0" applyFont="1" applyFill="1" applyBorder="1" applyAlignment="1" applyProtection="1">
      <alignment horizontal="justify" vertical="top" wrapText="1"/>
    </xf>
    <xf numFmtId="0" fontId="10" fillId="6" borderId="4" xfId="0" applyFont="1" applyFill="1" applyBorder="1" applyAlignment="1" applyProtection="1">
      <alignment horizontal="left" vertical="top" wrapText="1"/>
    </xf>
    <xf numFmtId="0" fontId="10" fillId="6" borderId="0" xfId="0" applyFont="1" applyFill="1" applyBorder="1" applyAlignment="1" applyProtection="1">
      <alignment horizontal="center" vertical="top" wrapText="1"/>
    </xf>
    <xf numFmtId="0" fontId="6" fillId="6" borderId="0" xfId="0" applyFont="1" applyFill="1" applyBorder="1" applyAlignment="1" applyProtection="1">
      <alignment horizontal="justify" vertical="top" wrapText="1"/>
    </xf>
    <xf numFmtId="0" fontId="10" fillId="6" borderId="10" xfId="0" applyFont="1" applyFill="1" applyBorder="1" applyAlignment="1" applyProtection="1">
      <alignment vertical="top" wrapText="1"/>
    </xf>
    <xf numFmtId="0" fontId="10" fillId="6" borderId="11" xfId="0" applyFont="1" applyFill="1" applyBorder="1" applyAlignment="1" applyProtection="1">
      <alignment horizontal="center" vertical="top" wrapText="1"/>
    </xf>
    <xf numFmtId="0" fontId="10" fillId="6" borderId="12" xfId="0" applyFont="1" applyFill="1" applyBorder="1" applyAlignment="1" applyProtection="1">
      <alignment vertical="top" wrapText="1"/>
    </xf>
    <xf numFmtId="0" fontId="10" fillId="6" borderId="13" xfId="0" applyFont="1" applyFill="1" applyBorder="1" applyAlignment="1" applyProtection="1">
      <alignment horizontal="center" vertical="top" wrapText="1"/>
    </xf>
    <xf numFmtId="0" fontId="1" fillId="0" borderId="1" xfId="0" applyFont="1" applyFill="1" applyBorder="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0" fillId="0" borderId="1" xfId="0" quotePrefix="1" applyFont="1" applyBorder="1" applyAlignment="1" applyProtection="1">
      <alignment horizontal="left" vertical="top" wrapText="1"/>
      <protection locked="0"/>
    </xf>
    <xf numFmtId="0" fontId="6" fillId="0" borderId="1" xfId="0" quotePrefix="1" applyFont="1" applyBorder="1" applyAlignment="1" applyProtection="1">
      <alignment horizontal="left" vertical="top" wrapText="1"/>
      <protection locked="0"/>
    </xf>
    <xf numFmtId="0" fontId="11" fillId="0" borderId="0" xfId="0" applyFont="1" applyBorder="1" applyAlignment="1" applyProtection="1">
      <alignment horizontal="left" vertical="top" wrapText="1"/>
    </xf>
    <xf numFmtId="0" fontId="9" fillId="0" borderId="0" xfId="0" applyFont="1" applyFill="1" applyBorder="1" applyAlignment="1" applyProtection="1">
      <alignment horizontal="justify" vertical="top" wrapText="1"/>
    </xf>
    <xf numFmtId="0" fontId="10" fillId="0" borderId="0" xfId="0" applyFont="1" applyBorder="1" applyAlignment="1" applyProtection="1">
      <alignment horizontal="center" vertical="top" wrapText="1"/>
    </xf>
    <xf numFmtId="0" fontId="6" fillId="0" borderId="0" xfId="0" applyFont="1" applyBorder="1" applyAlignment="1" applyProtection="1">
      <alignment horizontal="left" vertical="top" wrapText="1"/>
    </xf>
    <xf numFmtId="0" fontId="0" fillId="0" borderId="0" xfId="0" applyAlignment="1" applyProtection="1">
      <alignment horizontal="left" vertical="top"/>
    </xf>
    <xf numFmtId="0" fontId="0" fillId="0" borderId="0" xfId="0" applyAlignment="1" applyProtection="1">
      <alignment vertical="top"/>
    </xf>
    <xf numFmtId="0" fontId="0" fillId="0" borderId="0" xfId="0" applyAlignment="1" applyProtection="1">
      <alignment horizontal="center" vertical="top"/>
    </xf>
    <xf numFmtId="0" fontId="7" fillId="0" borderId="1" xfId="0" applyFont="1" applyBorder="1" applyAlignment="1" applyProtection="1">
      <alignment horizontal="left" vertical="top" wrapText="1"/>
    </xf>
    <xf numFmtId="0" fontId="0" fillId="0" borderId="1" xfId="0" applyFont="1" applyFill="1" applyBorder="1" applyAlignment="1" applyProtection="1">
      <alignment horizontal="left" vertical="top" wrapText="1"/>
    </xf>
    <xf numFmtId="0" fontId="0" fillId="0" borderId="1" xfId="0" applyFont="1" applyBorder="1" applyAlignment="1" applyProtection="1">
      <alignment horizontal="left" vertical="top" wrapText="1"/>
    </xf>
    <xf numFmtId="0" fontId="7" fillId="5" borderId="1" xfId="0" applyFont="1" applyFill="1" applyBorder="1" applyAlignment="1" applyProtection="1">
      <alignment horizontal="left" vertical="top" wrapText="1"/>
    </xf>
    <xf numFmtId="0" fontId="17" fillId="6" borderId="8" xfId="0" applyFont="1" applyFill="1" applyBorder="1" applyAlignment="1" applyProtection="1">
      <alignment horizontal="justify" vertical="top" wrapText="1"/>
    </xf>
    <xf numFmtId="0" fontId="18" fillId="6" borderId="8" xfId="0" applyFont="1" applyFill="1" applyBorder="1" applyAlignment="1" applyProtection="1">
      <alignment horizontal="right" vertical="top"/>
    </xf>
    <xf numFmtId="165" fontId="18" fillId="6" borderId="9" xfId="1" applyNumberFormat="1" applyFont="1" applyFill="1" applyBorder="1" applyAlignment="1" applyProtection="1">
      <alignment horizontal="left" vertical="top" wrapText="1"/>
    </xf>
    <xf numFmtId="0" fontId="17" fillId="6" borderId="0" xfId="0" applyFont="1" applyFill="1" applyBorder="1" applyAlignment="1" applyProtection="1">
      <alignment horizontal="justify" vertical="top" wrapText="1"/>
    </xf>
    <xf numFmtId="0" fontId="18" fillId="6" borderId="0" xfId="0" applyFont="1" applyFill="1" applyBorder="1" applyAlignment="1" applyProtection="1">
      <alignment horizontal="right" vertical="top"/>
    </xf>
    <xf numFmtId="165" fontId="18" fillId="6" borderId="5" xfId="1" applyNumberFormat="1" applyFont="1" applyFill="1" applyBorder="1" applyAlignment="1" applyProtection="1">
      <alignment horizontal="left" vertical="top" wrapText="1"/>
    </xf>
    <xf numFmtId="0" fontId="17" fillId="6" borderId="0" xfId="0" applyFont="1" applyFill="1" applyBorder="1" applyProtection="1"/>
    <xf numFmtId="0" fontId="17" fillId="6" borderId="14" xfId="0" applyFont="1" applyFill="1" applyBorder="1" applyProtection="1"/>
    <xf numFmtId="0" fontId="18" fillId="6" borderId="14" xfId="0" applyFont="1" applyFill="1" applyBorder="1" applyAlignment="1" applyProtection="1">
      <alignment horizontal="right" vertical="top"/>
    </xf>
    <xf numFmtId="165" fontId="18" fillId="6" borderId="15" xfId="1" applyNumberFormat="1" applyFont="1" applyFill="1" applyBorder="1" applyAlignment="1" applyProtection="1">
      <alignment horizontal="left" vertical="top" wrapText="1"/>
    </xf>
    <xf numFmtId="0" fontId="0" fillId="0" borderId="1" xfId="0" applyFont="1" applyBorder="1" applyAlignment="1" applyProtection="1">
      <alignment horizontal="center" vertical="center" wrapText="1"/>
      <protection locked="0"/>
    </xf>
    <xf numFmtId="0" fontId="0" fillId="6" borderId="0" xfId="0" applyFont="1" applyFill="1" applyBorder="1" applyProtection="1"/>
    <xf numFmtId="0" fontId="0" fillId="6" borderId="14" xfId="0" applyFont="1" applyFill="1" applyBorder="1" applyProtection="1"/>
    <xf numFmtId="0" fontId="0" fillId="0" borderId="0" xfId="0" applyFont="1" applyAlignment="1" applyProtection="1">
      <alignment vertical="top"/>
    </xf>
    <xf numFmtId="0" fontId="0" fillId="0" borderId="0" xfId="0" applyFont="1" applyProtection="1"/>
    <xf numFmtId="0" fontId="0" fillId="0" borderId="0" xfId="0" applyFont="1" applyBorder="1" applyAlignment="1" applyProtection="1">
      <alignment vertical="top"/>
    </xf>
    <xf numFmtId="0" fontId="0" fillId="0" borderId="1" xfId="0" quotePrefix="1"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xf>
    <xf numFmtId="0" fontId="7" fillId="0" borderId="7" xfId="0" applyFont="1" applyBorder="1" applyAlignment="1" applyProtection="1">
      <alignment horizontal="left" vertical="top" wrapText="1"/>
    </xf>
    <xf numFmtId="0" fontId="7" fillId="0" borderId="7" xfId="0" applyFont="1" applyFill="1" applyBorder="1" applyAlignment="1" applyProtection="1">
      <alignment horizontal="left" vertical="top" wrapText="1"/>
    </xf>
    <xf numFmtId="0" fontId="5" fillId="4" borderId="16" xfId="0" applyFont="1" applyFill="1" applyBorder="1" applyAlignment="1" applyProtection="1">
      <alignment horizontal="center" vertical="top" wrapText="1"/>
    </xf>
    <xf numFmtId="0" fontId="5" fillId="4" borderId="17" xfId="0" applyFont="1" applyFill="1" applyBorder="1" applyAlignment="1" applyProtection="1">
      <alignment horizontal="center" vertical="top" wrapText="1"/>
    </xf>
    <xf numFmtId="0" fontId="5" fillId="4" borderId="6" xfId="0" applyFont="1" applyFill="1" applyBorder="1" applyAlignment="1" applyProtection="1">
      <alignment horizontal="center" vertical="top" wrapText="1"/>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20" fillId="4" borderId="4" xfId="0" applyFont="1" applyFill="1" applyBorder="1" applyAlignment="1" applyProtection="1">
      <alignment horizontal="center" vertical="top" wrapText="1"/>
    </xf>
    <xf numFmtId="0" fontId="20" fillId="4" borderId="0" xfId="0" applyFont="1" applyFill="1" applyBorder="1" applyAlignment="1" applyProtection="1">
      <alignment horizontal="center" vertical="top" wrapText="1"/>
    </xf>
    <xf numFmtId="0" fontId="15" fillId="4" borderId="7" xfId="0" applyFont="1" applyFill="1" applyBorder="1" applyAlignment="1" applyProtection="1">
      <alignment horizontal="left" vertical="top" wrapText="1"/>
    </xf>
    <xf numFmtId="0" fontId="15" fillId="4" borderId="8" xfId="0" applyFont="1" applyFill="1" applyBorder="1" applyAlignment="1" applyProtection="1">
      <alignment horizontal="left" vertical="top" wrapText="1"/>
    </xf>
    <xf numFmtId="0" fontId="4" fillId="3" borderId="2" xfId="0" applyFont="1" applyFill="1" applyBorder="1" applyAlignment="1" applyProtection="1">
      <alignment horizontal="center" vertical="top" wrapText="1"/>
    </xf>
    <xf numFmtId="0" fontId="4" fillId="3" borderId="3" xfId="0" applyFont="1" applyFill="1" applyBorder="1" applyAlignment="1" applyProtection="1">
      <alignment horizontal="center" vertical="top" wrapText="1"/>
    </xf>
    <xf numFmtId="0" fontId="4" fillId="3" borderId="2" xfId="0" applyFont="1" applyFill="1" applyBorder="1" applyAlignment="1" applyProtection="1">
      <alignment horizontal="left" vertical="top" wrapText="1"/>
    </xf>
    <xf numFmtId="0" fontId="4" fillId="3" borderId="3" xfId="0" applyFont="1" applyFill="1" applyBorder="1" applyAlignment="1" applyProtection="1">
      <alignment horizontal="left" vertical="top" wrapText="1"/>
    </xf>
    <xf numFmtId="0" fontId="5" fillId="4" borderId="4" xfId="0" applyFont="1" applyFill="1" applyBorder="1" applyAlignment="1" applyProtection="1">
      <alignment horizontal="center" vertical="top" wrapText="1"/>
    </xf>
    <xf numFmtId="0" fontId="5" fillId="4" borderId="0" xfId="0" applyFont="1" applyFill="1" applyBorder="1" applyAlignment="1" applyProtection="1">
      <alignment horizontal="center" vertical="top" wrapText="1"/>
    </xf>
    <xf numFmtId="0" fontId="15" fillId="4" borderId="4" xfId="0" applyFont="1" applyFill="1" applyBorder="1" applyAlignment="1" applyProtection="1">
      <alignment horizontal="left" vertical="top" wrapText="1"/>
    </xf>
    <xf numFmtId="0" fontId="15" fillId="4" borderId="0" xfId="0" applyFont="1" applyFill="1" applyBorder="1" applyAlignment="1" applyProtection="1">
      <alignment horizontal="left" vertical="top" wrapText="1"/>
    </xf>
    <xf numFmtId="0" fontId="5" fillId="4" borderId="4"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10" fillId="7" borderId="1" xfId="0" applyFont="1" applyFill="1" applyBorder="1" applyAlignment="1" applyProtection="1">
      <alignment horizontal="left" vertical="top" wrapText="1"/>
    </xf>
    <xf numFmtId="0" fontId="0" fillId="7" borderId="1"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protection locked="0"/>
    </xf>
    <xf numFmtId="0" fontId="4" fillId="7" borderId="1" xfId="0" applyFont="1" applyFill="1" applyBorder="1" applyAlignment="1" applyProtection="1">
      <alignment horizontal="left" vertical="top" wrapText="1"/>
    </xf>
    <xf numFmtId="0" fontId="1" fillId="7" borderId="1" xfId="0" applyFont="1" applyFill="1" applyBorder="1" applyAlignment="1" applyProtection="1">
      <alignment horizontal="left" vertical="top" wrapText="1"/>
      <protection locked="0"/>
    </xf>
    <xf numFmtId="0" fontId="0" fillId="7" borderId="1" xfId="0" applyFont="1" applyFill="1" applyBorder="1" applyAlignment="1" applyProtection="1">
      <alignment horizontal="left" vertical="top" wrapText="1"/>
      <protection locked="0"/>
    </xf>
    <xf numFmtId="0" fontId="0" fillId="7" borderId="1" xfId="0" quotePrefix="1" applyFont="1" applyFill="1" applyBorder="1" applyAlignment="1" applyProtection="1">
      <alignment horizontal="left" vertical="top" wrapText="1"/>
      <protection locked="0"/>
    </xf>
    <xf numFmtId="0" fontId="2" fillId="7" borderId="1" xfId="0" applyFont="1" applyFill="1" applyBorder="1" applyAlignment="1" applyProtection="1">
      <alignment horizontal="left" vertical="top" wrapText="1"/>
    </xf>
    <xf numFmtId="0" fontId="0" fillId="0" borderId="0" xfId="0" applyFill="1" applyBorder="1" applyProtection="1"/>
    <xf numFmtId="0" fontId="0" fillId="0" borderId="0" xfId="0" applyFill="1" applyBorder="1" applyAlignment="1" applyProtection="1">
      <alignment horizontal="right" vertical="top"/>
    </xf>
    <xf numFmtId="0" fontId="2" fillId="8" borderId="18" xfId="0" applyFont="1" applyFill="1" applyBorder="1" applyProtection="1"/>
    <xf numFmtId="0" fontId="0" fillId="8" borderId="19" xfId="0" applyFill="1" applyBorder="1" applyAlignment="1" applyProtection="1">
      <alignment horizontal="left" vertical="top"/>
    </xf>
    <xf numFmtId="0" fontId="0" fillId="8" borderId="19" xfId="0" applyFont="1" applyFill="1" applyBorder="1" applyAlignment="1" applyProtection="1">
      <alignment vertical="top"/>
    </xf>
    <xf numFmtId="0" fontId="0" fillId="8" borderId="19" xfId="0" applyFill="1" applyBorder="1" applyAlignment="1" applyProtection="1">
      <alignment vertical="top"/>
    </xf>
    <xf numFmtId="0" fontId="0" fillId="8" borderId="20" xfId="0" applyFill="1" applyBorder="1" applyAlignment="1" applyProtection="1">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4"/>
  <sheetViews>
    <sheetView tabSelected="1" topLeftCell="C1" zoomScale="90" zoomScaleNormal="90" zoomScaleSheetLayoutView="80" zoomScalePageLayoutView="110" workbookViewId="0">
      <selection activeCell="E6" sqref="E6"/>
    </sheetView>
  </sheetViews>
  <sheetFormatPr defaultColWidth="8.85546875" defaultRowHeight="12.75" x14ac:dyDescent="0.2"/>
  <cols>
    <col min="1" max="1" width="3.42578125" style="6" hidden="1" customWidth="1"/>
    <col min="2" max="2" width="3.7109375" style="6" hidden="1" customWidth="1"/>
    <col min="3" max="3" width="4.42578125" style="6" customWidth="1"/>
    <col min="4" max="4" width="56.140625" style="6" customWidth="1"/>
    <col min="5" max="5" width="6" style="52" customWidth="1"/>
    <col min="6" max="7" width="5.7109375" style="52" customWidth="1"/>
    <col min="8" max="8" width="14" style="6" customWidth="1"/>
    <col min="9" max="9" width="12.7109375" style="6" customWidth="1"/>
    <col min="10" max="10" width="54.42578125" style="6" customWidth="1"/>
    <col min="11" max="11" width="14.7109375" style="6" customWidth="1"/>
    <col min="12" max="16384" width="8.85546875" style="6"/>
  </cols>
  <sheetData>
    <row r="1" spans="1:21" ht="13.5" thickBot="1" x14ac:dyDescent="0.25">
      <c r="A1" s="5"/>
      <c r="B1" s="5"/>
      <c r="C1" s="87"/>
      <c r="D1" s="89" t="s">
        <v>0</v>
      </c>
      <c r="E1" s="90"/>
      <c r="F1" s="91"/>
      <c r="G1" s="91"/>
      <c r="H1" s="91"/>
      <c r="I1" s="92"/>
      <c r="J1" s="93"/>
      <c r="K1" s="88"/>
      <c r="L1" s="88"/>
      <c r="M1" s="88"/>
      <c r="N1" s="88"/>
      <c r="O1" s="88"/>
      <c r="P1" s="88"/>
      <c r="Q1" s="88"/>
      <c r="R1" s="88"/>
      <c r="S1" s="88"/>
      <c r="T1" s="88"/>
      <c r="U1" s="88"/>
    </row>
    <row r="2" spans="1:21" ht="10.5" customHeight="1" x14ac:dyDescent="0.2">
      <c r="D2" s="7"/>
      <c r="E2" s="53"/>
      <c r="F2" s="53"/>
      <c r="G2" s="53"/>
      <c r="H2" s="7"/>
      <c r="I2" s="7"/>
    </row>
    <row r="3" spans="1:21" x14ac:dyDescent="0.2">
      <c r="A3" s="6" t="s">
        <v>1</v>
      </c>
      <c r="B3" s="6" t="s">
        <v>2</v>
      </c>
      <c r="D3" s="61" t="s">
        <v>27</v>
      </c>
      <c r="E3" s="62" t="s">
        <v>3</v>
      </c>
      <c r="F3" s="62" t="s">
        <v>4</v>
      </c>
      <c r="G3" s="62" t="s">
        <v>5</v>
      </c>
      <c r="H3" s="67" t="s">
        <v>6</v>
      </c>
      <c r="I3" s="67" t="s">
        <v>7</v>
      </c>
      <c r="J3" s="69" t="s">
        <v>8</v>
      </c>
    </row>
    <row r="4" spans="1:21" x14ac:dyDescent="0.2">
      <c r="D4" s="61"/>
      <c r="E4" s="62"/>
      <c r="F4" s="62"/>
      <c r="G4" s="62"/>
      <c r="H4" s="68"/>
      <c r="I4" s="68"/>
      <c r="J4" s="70"/>
    </row>
    <row r="5" spans="1:21" ht="15.75" x14ac:dyDescent="0.2">
      <c r="D5" s="58" t="s">
        <v>9</v>
      </c>
      <c r="E5" s="59"/>
      <c r="F5" s="59"/>
      <c r="G5" s="59"/>
      <c r="H5" s="59"/>
      <c r="I5" s="59"/>
      <c r="J5" s="60"/>
    </row>
    <row r="6" spans="1:21" ht="38.25" x14ac:dyDescent="0.2">
      <c r="A6" s="6" t="s">
        <v>10</v>
      </c>
      <c r="B6" s="6">
        <v>2</v>
      </c>
      <c r="D6" s="77" t="s">
        <v>11</v>
      </c>
      <c r="E6" s="78"/>
      <c r="F6" s="79"/>
      <c r="G6" s="79"/>
      <c r="H6" s="79"/>
      <c r="I6" s="80" t="str">
        <f t="shared" ref="I6:I16" si="0">IF($H6="High",4*$B6,IF($H6="Significant",3*$B6,IF($H6="Moderate",2*$B6,IF($H6="Low",1,IF($H6="N/A","-","Error")))))</f>
        <v>Error</v>
      </c>
      <c r="J6" s="81"/>
    </row>
    <row r="7" spans="1:21" ht="38.25" x14ac:dyDescent="0.2">
      <c r="A7" s="6" t="s">
        <v>10</v>
      </c>
      <c r="B7" s="6">
        <v>2</v>
      </c>
      <c r="D7" s="77" t="s">
        <v>117</v>
      </c>
      <c r="E7" s="78"/>
      <c r="F7" s="79"/>
      <c r="G7" s="79"/>
      <c r="H7" s="79"/>
      <c r="I7" s="80" t="str">
        <f t="shared" si="0"/>
        <v>Error</v>
      </c>
      <c r="J7" s="81"/>
    </row>
    <row r="8" spans="1:21" ht="38.25" x14ac:dyDescent="0.2">
      <c r="A8" s="6" t="s">
        <v>10</v>
      </c>
      <c r="B8" s="6">
        <v>2</v>
      </c>
      <c r="D8" s="82" t="s">
        <v>109</v>
      </c>
      <c r="E8" s="78"/>
      <c r="F8" s="79"/>
      <c r="G8" s="79"/>
      <c r="H8" s="79"/>
      <c r="I8" s="80" t="str">
        <f t="shared" si="0"/>
        <v>Error</v>
      </c>
      <c r="J8" s="81"/>
    </row>
    <row r="9" spans="1:21" ht="25.5" x14ac:dyDescent="0.2">
      <c r="B9" s="6">
        <v>1</v>
      </c>
      <c r="D9" s="11" t="s">
        <v>12</v>
      </c>
      <c r="E9" s="48"/>
      <c r="F9" s="1"/>
      <c r="G9" s="1"/>
      <c r="H9" s="1"/>
      <c r="I9" s="8" t="str">
        <f t="shared" si="0"/>
        <v>Error</v>
      </c>
      <c r="J9" s="3"/>
    </row>
    <row r="10" spans="1:21" ht="51" x14ac:dyDescent="0.2">
      <c r="A10" s="6" t="s">
        <v>10</v>
      </c>
      <c r="B10" s="6">
        <v>2</v>
      </c>
      <c r="D10" s="82" t="s">
        <v>13</v>
      </c>
      <c r="E10" s="78"/>
      <c r="F10" s="79"/>
      <c r="G10" s="79"/>
      <c r="H10" s="79"/>
      <c r="I10" s="80" t="str">
        <f t="shared" si="0"/>
        <v>Error</v>
      </c>
      <c r="J10" s="81"/>
    </row>
    <row r="11" spans="1:21" ht="68.25" customHeight="1" x14ac:dyDescent="0.2">
      <c r="A11" s="6" t="s">
        <v>10</v>
      </c>
      <c r="B11" s="6">
        <v>2</v>
      </c>
      <c r="D11" s="82" t="s">
        <v>140</v>
      </c>
      <c r="E11" s="78"/>
      <c r="F11" s="79"/>
      <c r="G11" s="79"/>
      <c r="H11" s="79"/>
      <c r="I11" s="80" t="str">
        <f t="shared" si="0"/>
        <v>Error</v>
      </c>
      <c r="J11" s="81"/>
    </row>
    <row r="12" spans="1:21" ht="38.25" x14ac:dyDescent="0.2">
      <c r="B12" s="6">
        <v>1</v>
      </c>
      <c r="D12" s="34" t="s">
        <v>14</v>
      </c>
      <c r="E12" s="48"/>
      <c r="F12" s="1"/>
      <c r="G12" s="1"/>
      <c r="H12" s="1"/>
      <c r="I12" s="8" t="str">
        <f t="shared" si="0"/>
        <v>Error</v>
      </c>
      <c r="J12" s="2"/>
    </row>
    <row r="13" spans="1:21" ht="63.75" x14ac:dyDescent="0.2">
      <c r="B13" s="6">
        <v>1</v>
      </c>
      <c r="D13" s="34" t="s">
        <v>141</v>
      </c>
      <c r="E13" s="48"/>
      <c r="F13" s="1"/>
      <c r="G13" s="1"/>
      <c r="H13" s="1"/>
      <c r="I13" s="8" t="str">
        <f t="shared" si="0"/>
        <v>Error</v>
      </c>
      <c r="J13" s="4"/>
    </row>
    <row r="14" spans="1:21" x14ac:dyDescent="0.2">
      <c r="B14" s="6">
        <v>1</v>
      </c>
      <c r="D14" s="10" t="s">
        <v>15</v>
      </c>
      <c r="E14" s="48"/>
      <c r="F14" s="1"/>
      <c r="G14" s="1"/>
      <c r="H14" s="1"/>
      <c r="I14" s="8" t="str">
        <f t="shared" si="0"/>
        <v>Error</v>
      </c>
      <c r="J14" s="4"/>
    </row>
    <row r="15" spans="1:21" ht="51" x14ac:dyDescent="0.2">
      <c r="B15" s="6">
        <v>1</v>
      </c>
      <c r="D15" s="10" t="s">
        <v>16</v>
      </c>
      <c r="E15" s="48"/>
      <c r="F15" s="1"/>
      <c r="G15" s="1"/>
      <c r="H15" s="1"/>
      <c r="I15" s="8" t="str">
        <f t="shared" si="0"/>
        <v>Error</v>
      </c>
      <c r="J15" s="4"/>
    </row>
    <row r="16" spans="1:21" ht="38.25" x14ac:dyDescent="0.2">
      <c r="B16" s="6">
        <v>1</v>
      </c>
      <c r="D16" s="10" t="s">
        <v>17</v>
      </c>
      <c r="E16" s="48"/>
      <c r="F16" s="1"/>
      <c r="G16" s="1"/>
      <c r="H16" s="1"/>
      <c r="I16" s="8" t="str">
        <f t="shared" si="0"/>
        <v>Error</v>
      </c>
      <c r="J16" s="4"/>
    </row>
    <row r="17" spans="1:10" x14ac:dyDescent="0.2">
      <c r="D17" s="12" t="s">
        <v>18</v>
      </c>
      <c r="E17" s="13">
        <f>COUNT(B6:B16)</f>
        <v>11</v>
      </c>
      <c r="F17" s="14"/>
      <c r="G17" s="14"/>
      <c r="H17" s="38"/>
      <c r="I17" s="39" t="s">
        <v>19</v>
      </c>
      <c r="J17" s="40">
        <v>1</v>
      </c>
    </row>
    <row r="18" spans="1:10" x14ac:dyDescent="0.2">
      <c r="D18" s="15" t="s">
        <v>20</v>
      </c>
      <c r="E18" s="16">
        <f>COUNT(B6:B16)-COUNTIF(H6:H16,"N/A")</f>
        <v>11</v>
      </c>
      <c r="F18" s="17"/>
      <c r="G18" s="17"/>
      <c r="H18" s="41"/>
      <c r="I18" s="42" t="s">
        <v>21</v>
      </c>
      <c r="J18" s="43">
        <f>((4*E18)+(4*E19))/E18</f>
        <v>5.8181818181818183</v>
      </c>
    </row>
    <row r="19" spans="1:10" x14ac:dyDescent="0.2">
      <c r="D19" s="15" t="s">
        <v>22</v>
      </c>
      <c r="E19" s="16">
        <f>COUNTIF(A6:A16,"X")-COUNTIFS(H6:H16,"N/A",A6:A16,"X")</f>
        <v>5</v>
      </c>
      <c r="F19" s="17"/>
      <c r="G19" s="17"/>
      <c r="H19" s="44"/>
      <c r="I19" s="42" t="s">
        <v>24</v>
      </c>
      <c r="J19" s="43">
        <f>(J18-J17)/4</f>
        <v>1.2045454545454546</v>
      </c>
    </row>
    <row r="20" spans="1:10" ht="13.5" thickBot="1" x14ac:dyDescent="0.25">
      <c r="D20" s="15" t="s">
        <v>23</v>
      </c>
      <c r="E20" s="16">
        <f>SUM(I6:I16)</f>
        <v>0</v>
      </c>
      <c r="F20" s="17"/>
      <c r="G20" s="17"/>
      <c r="H20" s="44"/>
      <c r="I20" s="42" t="s">
        <v>76</v>
      </c>
      <c r="J20" s="43">
        <f>J17+J19</f>
        <v>2.2045454545454546</v>
      </c>
    </row>
    <row r="21" spans="1:10" x14ac:dyDescent="0.2">
      <c r="D21" s="18" t="s">
        <v>25</v>
      </c>
      <c r="E21" s="19">
        <f>E20/E18</f>
        <v>0</v>
      </c>
      <c r="F21" s="49"/>
      <c r="G21" s="49"/>
      <c r="H21" s="44"/>
      <c r="I21" s="42" t="s">
        <v>77</v>
      </c>
      <c r="J21" s="43">
        <f>J20+J19</f>
        <v>3.4090909090909092</v>
      </c>
    </row>
    <row r="22" spans="1:10" ht="13.5" thickBot="1" x14ac:dyDescent="0.25">
      <c r="D22" s="20" t="s">
        <v>26</v>
      </c>
      <c r="E22" s="21" t="str">
        <f>IF(E21&lt;J20,"Low",IF(E21&lt;J21,"Moderate",IF(E21&lt;J22,"Significant","High")))</f>
        <v>Low</v>
      </c>
      <c r="F22" s="50"/>
      <c r="G22" s="50"/>
      <c r="H22" s="45"/>
      <c r="I22" s="46" t="s">
        <v>78</v>
      </c>
      <c r="J22" s="47">
        <f>J21+J19</f>
        <v>4.6136363636363633</v>
      </c>
    </row>
    <row r="24" spans="1:10" x14ac:dyDescent="0.2">
      <c r="D24" s="61" t="s">
        <v>27</v>
      </c>
      <c r="E24" s="62" t="s">
        <v>3</v>
      </c>
      <c r="F24" s="62" t="s">
        <v>4</v>
      </c>
      <c r="G24" s="62" t="s">
        <v>5</v>
      </c>
      <c r="H24" s="67" t="s">
        <v>6</v>
      </c>
      <c r="I24" s="67" t="s">
        <v>7</v>
      </c>
      <c r="J24" s="69" t="s">
        <v>8</v>
      </c>
    </row>
    <row r="25" spans="1:10" x14ac:dyDescent="0.2">
      <c r="D25" s="61"/>
      <c r="E25" s="62"/>
      <c r="F25" s="62"/>
      <c r="G25" s="62"/>
      <c r="H25" s="68"/>
      <c r="I25" s="68"/>
      <c r="J25" s="70"/>
    </row>
    <row r="26" spans="1:10" ht="15.75" x14ac:dyDescent="0.2">
      <c r="D26" s="71" t="s">
        <v>28</v>
      </c>
      <c r="E26" s="72"/>
      <c r="F26" s="72"/>
      <c r="G26" s="72"/>
      <c r="H26" s="72"/>
      <c r="I26" s="72"/>
      <c r="J26" s="72"/>
    </row>
    <row r="27" spans="1:10" ht="51" x14ac:dyDescent="0.2">
      <c r="B27" s="6">
        <v>1</v>
      </c>
      <c r="D27" s="10" t="s">
        <v>29</v>
      </c>
      <c r="E27" s="48"/>
      <c r="F27" s="1"/>
      <c r="G27" s="1"/>
      <c r="H27" s="1"/>
      <c r="I27" s="8" t="str">
        <f t="shared" ref="I27:I34" si="1">IF($H27="High",4*$B27,IF($H27="Significant",3*$B27,IF($H27="Moderate",2*$B27,IF($H27="Low",1,IF($H27="N/A","-","Error")))))</f>
        <v>Error</v>
      </c>
      <c r="J27" s="22"/>
    </row>
    <row r="28" spans="1:10" ht="38.25" x14ac:dyDescent="0.2">
      <c r="A28" s="6" t="s">
        <v>10</v>
      </c>
      <c r="B28" s="6">
        <v>2</v>
      </c>
      <c r="D28" s="77" t="s">
        <v>30</v>
      </c>
      <c r="E28" s="78"/>
      <c r="F28" s="79"/>
      <c r="G28" s="79"/>
      <c r="H28" s="79"/>
      <c r="I28" s="80" t="str">
        <f t="shared" si="1"/>
        <v>Error</v>
      </c>
      <c r="J28" s="83"/>
    </row>
    <row r="29" spans="1:10" ht="25.5" x14ac:dyDescent="0.2">
      <c r="B29" s="6">
        <v>1</v>
      </c>
      <c r="D29" s="10" t="s">
        <v>31</v>
      </c>
      <c r="E29" s="48"/>
      <c r="F29" s="1"/>
      <c r="G29" s="1"/>
      <c r="H29" s="1"/>
      <c r="I29" s="8" t="str">
        <f t="shared" si="1"/>
        <v>Error</v>
      </c>
      <c r="J29" s="22"/>
    </row>
    <row r="30" spans="1:10" ht="38.25" x14ac:dyDescent="0.2">
      <c r="B30" s="6">
        <v>1</v>
      </c>
      <c r="D30" s="10" t="s">
        <v>32</v>
      </c>
      <c r="E30" s="48"/>
      <c r="F30" s="1"/>
      <c r="G30" s="1"/>
      <c r="H30" s="1"/>
      <c r="I30" s="8" t="str">
        <f t="shared" si="1"/>
        <v>Error</v>
      </c>
      <c r="J30" s="22"/>
    </row>
    <row r="31" spans="1:10" ht="39" x14ac:dyDescent="0.2">
      <c r="B31" s="6">
        <v>1</v>
      </c>
      <c r="D31" s="10" t="s">
        <v>33</v>
      </c>
      <c r="E31" s="48"/>
      <c r="F31" s="1"/>
      <c r="G31" s="1"/>
      <c r="H31" s="1"/>
      <c r="I31" s="8" t="str">
        <f t="shared" si="1"/>
        <v>Error</v>
      </c>
      <c r="J31" s="22"/>
    </row>
    <row r="32" spans="1:10" ht="38.25" x14ac:dyDescent="0.2">
      <c r="A32" s="6" t="s">
        <v>10</v>
      </c>
      <c r="B32" s="6">
        <v>2</v>
      </c>
      <c r="D32" s="77" t="s">
        <v>34</v>
      </c>
      <c r="E32" s="78"/>
      <c r="F32" s="79"/>
      <c r="G32" s="79"/>
      <c r="H32" s="79"/>
      <c r="I32" s="80" t="str">
        <f t="shared" si="1"/>
        <v>Error</v>
      </c>
      <c r="J32" s="83"/>
    </row>
    <row r="33" spans="1:10" ht="25.5" x14ac:dyDescent="0.2">
      <c r="B33" s="6">
        <v>1</v>
      </c>
      <c r="D33" s="10" t="s">
        <v>35</v>
      </c>
      <c r="E33" s="48"/>
      <c r="F33" s="1"/>
      <c r="G33" s="1"/>
      <c r="H33" s="1"/>
      <c r="I33" s="8" t="str">
        <f t="shared" si="1"/>
        <v>Error</v>
      </c>
      <c r="J33" s="22"/>
    </row>
    <row r="34" spans="1:10" ht="26.25" x14ac:dyDescent="0.2">
      <c r="B34" s="6">
        <v>1</v>
      </c>
      <c r="D34" s="10" t="s">
        <v>36</v>
      </c>
      <c r="E34" s="48"/>
      <c r="F34" s="1"/>
      <c r="G34" s="1"/>
      <c r="H34" s="1"/>
      <c r="I34" s="8" t="str">
        <f t="shared" si="1"/>
        <v>Error</v>
      </c>
      <c r="J34" s="22"/>
    </row>
    <row r="35" spans="1:10" x14ac:dyDescent="0.2">
      <c r="D35" s="12" t="s">
        <v>18</v>
      </c>
      <c r="E35" s="13">
        <f>COUNT(B27:B34)</f>
        <v>8</v>
      </c>
      <c r="F35" s="14"/>
      <c r="G35" s="14"/>
      <c r="H35" s="38"/>
      <c r="I35" s="39" t="s">
        <v>19</v>
      </c>
      <c r="J35" s="40">
        <v>1</v>
      </c>
    </row>
    <row r="36" spans="1:10" x14ac:dyDescent="0.2">
      <c r="D36" s="15" t="s">
        <v>20</v>
      </c>
      <c r="E36" s="16">
        <f>COUNT(B27:B34)-COUNTIF(H27:H34,"N/A")</f>
        <v>8</v>
      </c>
      <c r="F36" s="17"/>
      <c r="G36" s="17"/>
      <c r="H36" s="41"/>
      <c r="I36" s="42" t="s">
        <v>21</v>
      </c>
      <c r="J36" s="43">
        <f>((4*E36)+(4*E37))/E36</f>
        <v>5</v>
      </c>
    </row>
    <row r="37" spans="1:10" x14ac:dyDescent="0.2">
      <c r="D37" s="15" t="s">
        <v>22</v>
      </c>
      <c r="E37" s="16">
        <f>COUNTIF(A27:A34,"X")-COUNTIFS(H27:H34,"N/A",A27:A34,"X")</f>
        <v>2</v>
      </c>
      <c r="F37" s="17"/>
      <c r="G37" s="17"/>
      <c r="H37" s="44"/>
      <c r="I37" s="42" t="s">
        <v>24</v>
      </c>
      <c r="J37" s="43">
        <f>(J36-J35)/4</f>
        <v>1</v>
      </c>
    </row>
    <row r="38" spans="1:10" ht="13.5" thickBot="1" x14ac:dyDescent="0.25">
      <c r="D38" s="15" t="s">
        <v>23</v>
      </c>
      <c r="E38" s="16">
        <f>SUM(I27:I34)</f>
        <v>0</v>
      </c>
      <c r="F38" s="17"/>
      <c r="G38" s="17"/>
      <c r="H38" s="44"/>
      <c r="I38" s="42" t="s">
        <v>76</v>
      </c>
      <c r="J38" s="43">
        <f>J35+J37</f>
        <v>2</v>
      </c>
    </row>
    <row r="39" spans="1:10" x14ac:dyDescent="0.2">
      <c r="D39" s="18" t="s">
        <v>25</v>
      </c>
      <c r="E39" s="19">
        <f>E38/E36</f>
        <v>0</v>
      </c>
      <c r="F39" s="49"/>
      <c r="G39" s="49"/>
      <c r="H39" s="44"/>
      <c r="I39" s="42" t="s">
        <v>77</v>
      </c>
      <c r="J39" s="43">
        <f>J38+J37</f>
        <v>3</v>
      </c>
    </row>
    <row r="40" spans="1:10" ht="13.5" thickBot="1" x14ac:dyDescent="0.25">
      <c r="D40" s="20" t="s">
        <v>26</v>
      </c>
      <c r="E40" s="21" t="str">
        <f>IF(E39&lt;J38,"Low",IF(E39&lt;J39,"Moderate",IF(E39&lt;J40,"Significant","High")))</f>
        <v>Low</v>
      </c>
      <c r="F40" s="50"/>
      <c r="G40" s="50"/>
      <c r="H40" s="45"/>
      <c r="I40" s="46" t="s">
        <v>78</v>
      </c>
      <c r="J40" s="47">
        <f>J39+J37</f>
        <v>4</v>
      </c>
    </row>
    <row r="41" spans="1:10" x14ac:dyDescent="0.2">
      <c r="D41" s="27"/>
      <c r="E41" s="28"/>
      <c r="F41" s="28"/>
      <c r="G41" s="28"/>
      <c r="H41" s="28"/>
      <c r="I41" s="29"/>
      <c r="J41" s="30"/>
    </row>
    <row r="42" spans="1:10" x14ac:dyDescent="0.2">
      <c r="D42" s="31"/>
      <c r="E42" s="51"/>
      <c r="F42" s="51"/>
      <c r="G42" s="51"/>
      <c r="H42" s="32"/>
      <c r="I42" s="33"/>
      <c r="J42" s="31"/>
    </row>
    <row r="43" spans="1:10" x14ac:dyDescent="0.2">
      <c r="D43" s="61" t="s">
        <v>27</v>
      </c>
      <c r="E43" s="62" t="s">
        <v>3</v>
      </c>
      <c r="F43" s="62" t="s">
        <v>4</v>
      </c>
      <c r="G43" s="62" t="s">
        <v>5</v>
      </c>
      <c r="H43" s="67" t="s">
        <v>6</v>
      </c>
      <c r="I43" s="67" t="s">
        <v>7</v>
      </c>
      <c r="J43" s="69" t="s">
        <v>8</v>
      </c>
    </row>
    <row r="44" spans="1:10" x14ac:dyDescent="0.2">
      <c r="D44" s="61"/>
      <c r="E44" s="62"/>
      <c r="F44" s="62"/>
      <c r="G44" s="62"/>
      <c r="H44" s="68"/>
      <c r="I44" s="68"/>
      <c r="J44" s="70"/>
    </row>
    <row r="45" spans="1:10" ht="15.75" x14ac:dyDescent="0.2">
      <c r="D45" s="71" t="s">
        <v>37</v>
      </c>
      <c r="E45" s="72"/>
      <c r="F45" s="72"/>
      <c r="G45" s="72"/>
      <c r="H45" s="72"/>
      <c r="I45" s="72"/>
      <c r="J45" s="72"/>
    </row>
    <row r="46" spans="1:10" ht="38.25" x14ac:dyDescent="0.2">
      <c r="A46" s="6" t="s">
        <v>10</v>
      </c>
      <c r="B46" s="6">
        <v>2</v>
      </c>
      <c r="D46" s="77" t="s">
        <v>38</v>
      </c>
      <c r="E46" s="78"/>
      <c r="F46" s="79"/>
      <c r="G46" s="79"/>
      <c r="H46" s="79"/>
      <c r="I46" s="80" t="str">
        <f t="shared" ref="I46:I53" si="2">IF($H46="High",4*$B46,IF($H46="Significant",3*$B46,IF($H46="Moderate",2*$B46,IF($H46="Low",1,IF($H46="N/A","-","Error")))))</f>
        <v>Error</v>
      </c>
      <c r="J46" s="81"/>
    </row>
    <row r="47" spans="1:10" x14ac:dyDescent="0.2">
      <c r="B47" s="6">
        <v>1</v>
      </c>
      <c r="D47" s="10" t="s">
        <v>39</v>
      </c>
      <c r="E47" s="48"/>
      <c r="F47" s="1"/>
      <c r="G47" s="1"/>
      <c r="H47" s="1"/>
      <c r="I47" s="8" t="str">
        <f t="shared" si="2"/>
        <v>Error</v>
      </c>
      <c r="J47" s="3"/>
    </row>
    <row r="48" spans="1:10" ht="76.5" x14ac:dyDescent="0.2">
      <c r="A48" s="6" t="s">
        <v>10</v>
      </c>
      <c r="B48" s="6">
        <v>2</v>
      </c>
      <c r="D48" s="77" t="s">
        <v>118</v>
      </c>
      <c r="E48" s="78"/>
      <c r="F48" s="79"/>
      <c r="G48" s="79"/>
      <c r="H48" s="79"/>
      <c r="I48" s="80" t="str">
        <f t="shared" si="2"/>
        <v>Error</v>
      </c>
      <c r="J48" s="84"/>
    </row>
    <row r="49" spans="1:10" ht="38.25" x14ac:dyDescent="0.2">
      <c r="A49" s="6" t="s">
        <v>10</v>
      </c>
      <c r="B49" s="6">
        <v>2</v>
      </c>
      <c r="D49" s="77" t="s">
        <v>40</v>
      </c>
      <c r="E49" s="78"/>
      <c r="F49" s="79"/>
      <c r="G49" s="79"/>
      <c r="H49" s="79"/>
      <c r="I49" s="80" t="str">
        <f t="shared" si="2"/>
        <v>Error</v>
      </c>
      <c r="J49" s="83"/>
    </row>
    <row r="50" spans="1:10" ht="38.25" x14ac:dyDescent="0.2">
      <c r="B50" s="6">
        <v>1</v>
      </c>
      <c r="D50" s="9" t="s">
        <v>41</v>
      </c>
      <c r="E50" s="48"/>
      <c r="F50" s="1"/>
      <c r="G50" s="1"/>
      <c r="H50" s="1"/>
      <c r="I50" s="8" t="str">
        <f t="shared" si="2"/>
        <v>Error</v>
      </c>
      <c r="J50" s="24"/>
    </row>
    <row r="51" spans="1:10" ht="25.5" x14ac:dyDescent="0.2">
      <c r="B51" s="6">
        <v>1</v>
      </c>
      <c r="D51" s="9" t="s">
        <v>42</v>
      </c>
      <c r="E51" s="48"/>
      <c r="F51" s="1"/>
      <c r="G51" s="1"/>
      <c r="H51" s="1"/>
      <c r="I51" s="8" t="str">
        <f t="shared" si="2"/>
        <v>Error</v>
      </c>
      <c r="J51" s="2"/>
    </row>
    <row r="52" spans="1:10" ht="38.25" x14ac:dyDescent="0.2">
      <c r="B52" s="6">
        <v>1</v>
      </c>
      <c r="D52" s="34" t="s">
        <v>79</v>
      </c>
      <c r="E52" s="48"/>
      <c r="F52" s="1"/>
      <c r="G52" s="1"/>
      <c r="H52" s="1"/>
      <c r="I52" s="8" t="str">
        <f t="shared" si="2"/>
        <v>Error</v>
      </c>
      <c r="J52" s="2"/>
    </row>
    <row r="53" spans="1:10" ht="38.25" x14ac:dyDescent="0.2">
      <c r="B53" s="6">
        <v>1</v>
      </c>
      <c r="D53" s="34" t="s">
        <v>108</v>
      </c>
      <c r="E53" s="48"/>
      <c r="F53" s="1"/>
      <c r="G53" s="1"/>
      <c r="H53" s="1"/>
      <c r="I53" s="8" t="str">
        <f t="shared" si="2"/>
        <v>Error</v>
      </c>
      <c r="J53" s="3"/>
    </row>
    <row r="54" spans="1:10" x14ac:dyDescent="0.2">
      <c r="D54" s="12" t="s">
        <v>18</v>
      </c>
      <c r="E54" s="13">
        <f>COUNT(B46:B53)</f>
        <v>8</v>
      </c>
      <c r="F54" s="14"/>
      <c r="G54" s="14"/>
      <c r="H54" s="38"/>
      <c r="I54" s="39" t="s">
        <v>19</v>
      </c>
      <c r="J54" s="40">
        <v>1</v>
      </c>
    </row>
    <row r="55" spans="1:10" x14ac:dyDescent="0.2">
      <c r="D55" s="15" t="s">
        <v>20</v>
      </c>
      <c r="E55" s="16">
        <f>COUNT(B46:B53)-COUNTIF(H46:H51,"N/A")</f>
        <v>8</v>
      </c>
      <c r="F55" s="17"/>
      <c r="G55" s="17"/>
      <c r="H55" s="41"/>
      <c r="I55" s="42" t="s">
        <v>21</v>
      </c>
      <c r="J55" s="43">
        <f>((4*E55)+(4*E56))/E55</f>
        <v>5.5</v>
      </c>
    </row>
    <row r="56" spans="1:10" x14ac:dyDescent="0.2">
      <c r="D56" s="15" t="s">
        <v>22</v>
      </c>
      <c r="E56" s="16">
        <f>COUNTIF(A46:A53,"X")-COUNTIFS(H46:H53,"N/A",A46:A53,"X")</f>
        <v>3</v>
      </c>
      <c r="F56" s="17"/>
      <c r="G56" s="17"/>
      <c r="H56" s="44"/>
      <c r="I56" s="42" t="s">
        <v>24</v>
      </c>
      <c r="J56" s="43">
        <f>(J55-J54)/4</f>
        <v>1.125</v>
      </c>
    </row>
    <row r="57" spans="1:10" ht="13.5" thickBot="1" x14ac:dyDescent="0.25">
      <c r="D57" s="15" t="s">
        <v>23</v>
      </c>
      <c r="E57" s="16">
        <f>SUM(I46:I53)</f>
        <v>0</v>
      </c>
      <c r="F57" s="17"/>
      <c r="G57" s="17"/>
      <c r="H57" s="44"/>
      <c r="I57" s="42" t="s">
        <v>76</v>
      </c>
      <c r="J57" s="43">
        <f>J54+J56</f>
        <v>2.125</v>
      </c>
    </row>
    <row r="58" spans="1:10" x14ac:dyDescent="0.2">
      <c r="D58" s="18" t="s">
        <v>25</v>
      </c>
      <c r="E58" s="19">
        <f>E57/E55</f>
        <v>0</v>
      </c>
      <c r="F58" s="49"/>
      <c r="G58" s="49"/>
      <c r="H58" s="44"/>
      <c r="I58" s="42" t="s">
        <v>77</v>
      </c>
      <c r="J58" s="43">
        <f>J57+J56</f>
        <v>3.25</v>
      </c>
    </row>
    <row r="59" spans="1:10" ht="13.5" thickBot="1" x14ac:dyDescent="0.25">
      <c r="D59" s="20" t="s">
        <v>26</v>
      </c>
      <c r="E59" s="21" t="str">
        <f>IF(E58&lt;J57,"Low",IF(E58&lt;J58,"Moderate",IF(E58&lt;J59,"Significant","High")))</f>
        <v>Low</v>
      </c>
      <c r="F59" s="50"/>
      <c r="G59" s="50"/>
      <c r="H59" s="45"/>
      <c r="I59" s="46" t="s">
        <v>78</v>
      </c>
      <c r="J59" s="47">
        <f>J58+J56</f>
        <v>4.375</v>
      </c>
    </row>
    <row r="60" spans="1:10" x14ac:dyDescent="0.2">
      <c r="D60" s="31"/>
      <c r="E60" s="51"/>
      <c r="F60" s="51"/>
      <c r="G60" s="51"/>
      <c r="H60" s="32"/>
      <c r="I60" s="33"/>
      <c r="J60" s="31"/>
    </row>
    <row r="61" spans="1:10" x14ac:dyDescent="0.2">
      <c r="D61" s="31"/>
      <c r="E61" s="51"/>
      <c r="F61" s="51"/>
      <c r="G61" s="51"/>
      <c r="H61" s="32"/>
      <c r="I61" s="33"/>
      <c r="J61" s="31"/>
    </row>
    <row r="62" spans="1:10" x14ac:dyDescent="0.2">
      <c r="D62" s="61" t="s">
        <v>27</v>
      </c>
      <c r="E62" s="62" t="s">
        <v>3</v>
      </c>
      <c r="F62" s="62" t="s">
        <v>4</v>
      </c>
      <c r="G62" s="62" t="s">
        <v>5</v>
      </c>
      <c r="H62" s="67" t="s">
        <v>6</v>
      </c>
      <c r="I62" s="67" t="s">
        <v>7</v>
      </c>
      <c r="J62" s="69" t="s">
        <v>8</v>
      </c>
    </row>
    <row r="63" spans="1:10" x14ac:dyDescent="0.2">
      <c r="D63" s="61"/>
      <c r="E63" s="62"/>
      <c r="F63" s="62"/>
      <c r="G63" s="62"/>
      <c r="H63" s="68"/>
      <c r="I63" s="68"/>
      <c r="J63" s="70"/>
    </row>
    <row r="64" spans="1:10" ht="15.75" x14ac:dyDescent="0.2">
      <c r="D64" s="71" t="s">
        <v>43</v>
      </c>
      <c r="E64" s="72"/>
      <c r="F64" s="72"/>
      <c r="G64" s="72"/>
      <c r="H64" s="72"/>
      <c r="I64" s="72"/>
      <c r="J64" s="72"/>
    </row>
    <row r="65" spans="1:10" x14ac:dyDescent="0.2">
      <c r="D65" s="65" t="s">
        <v>44</v>
      </c>
      <c r="E65" s="66"/>
      <c r="F65" s="66"/>
      <c r="G65" s="66"/>
      <c r="H65" s="66"/>
      <c r="I65" s="66"/>
      <c r="J65" s="66"/>
    </row>
    <row r="66" spans="1:10" ht="63.75" x14ac:dyDescent="0.2">
      <c r="A66" s="6" t="s">
        <v>10</v>
      </c>
      <c r="B66" s="6">
        <v>2</v>
      </c>
      <c r="D66" s="77" t="s">
        <v>45</v>
      </c>
      <c r="E66" s="78"/>
      <c r="F66" s="79"/>
      <c r="G66" s="79"/>
      <c r="H66" s="79"/>
      <c r="I66" s="80" t="str">
        <f t="shared" ref="I66:I69" si="3">IF($H66="High",4*$B66,IF($H66="Significant",3*$B66,IF($H66="Moderate",2*$B66,IF($H66="Low",1,IF($H66="N/A","-","Error")))))</f>
        <v>Error</v>
      </c>
      <c r="J66" s="83"/>
    </row>
    <row r="67" spans="1:10" ht="51" x14ac:dyDescent="0.2">
      <c r="A67" s="6" t="s">
        <v>10</v>
      </c>
      <c r="B67" s="6">
        <v>2</v>
      </c>
      <c r="D67" s="82" t="s">
        <v>110</v>
      </c>
      <c r="E67" s="78"/>
      <c r="F67" s="79"/>
      <c r="G67" s="79"/>
      <c r="H67" s="79"/>
      <c r="I67" s="80" t="str">
        <f t="shared" si="3"/>
        <v>Error</v>
      </c>
      <c r="J67" s="83"/>
    </row>
    <row r="68" spans="1:10" ht="38.25" x14ac:dyDescent="0.2">
      <c r="A68" s="6" t="s">
        <v>10</v>
      </c>
      <c r="B68" s="6">
        <v>2</v>
      </c>
      <c r="D68" s="77" t="s">
        <v>119</v>
      </c>
      <c r="E68" s="78"/>
      <c r="F68" s="79"/>
      <c r="G68" s="79"/>
      <c r="H68" s="79"/>
      <c r="I68" s="80" t="str">
        <f t="shared" si="3"/>
        <v>Error</v>
      </c>
      <c r="J68" s="83"/>
    </row>
    <row r="69" spans="1:10" ht="38.25" x14ac:dyDescent="0.2">
      <c r="B69" s="6">
        <v>1</v>
      </c>
      <c r="D69" s="55" t="s">
        <v>80</v>
      </c>
      <c r="E69" s="48"/>
      <c r="F69" s="1"/>
      <c r="G69" s="1"/>
      <c r="H69" s="1"/>
      <c r="I69" s="8" t="str">
        <f t="shared" si="3"/>
        <v>Error</v>
      </c>
      <c r="J69" s="22"/>
    </row>
    <row r="70" spans="1:10" x14ac:dyDescent="0.2">
      <c r="D70" s="73" t="s">
        <v>46</v>
      </c>
      <c r="E70" s="74"/>
      <c r="F70" s="74"/>
      <c r="G70" s="74"/>
      <c r="H70" s="74"/>
      <c r="I70" s="74"/>
      <c r="J70" s="74"/>
    </row>
    <row r="71" spans="1:10" ht="51" x14ac:dyDescent="0.2">
      <c r="A71" s="6" t="s">
        <v>10</v>
      </c>
      <c r="B71" s="6">
        <v>2</v>
      </c>
      <c r="D71" s="77" t="s">
        <v>81</v>
      </c>
      <c r="E71" s="78"/>
      <c r="F71" s="79"/>
      <c r="G71" s="79"/>
      <c r="H71" s="79"/>
      <c r="I71" s="80" t="str">
        <f t="shared" ref="I71:I73" si="4">IF($H71="High",4*$B71,IF($H71="Significant",3*$B71,IF($H71="Moderate",2*$B71,IF($H71="Low",1,IF($H71="N/A","-","Error")))))</f>
        <v>Error</v>
      </c>
      <c r="J71" s="83"/>
    </row>
    <row r="72" spans="1:10" ht="38.25" x14ac:dyDescent="0.2">
      <c r="A72" s="6" t="s">
        <v>10</v>
      </c>
      <c r="B72" s="6">
        <v>2</v>
      </c>
      <c r="D72" s="77" t="s">
        <v>82</v>
      </c>
      <c r="E72" s="78"/>
      <c r="F72" s="79"/>
      <c r="G72" s="79"/>
      <c r="H72" s="79"/>
      <c r="I72" s="80" t="str">
        <f t="shared" si="4"/>
        <v>Error</v>
      </c>
      <c r="J72" s="83"/>
    </row>
    <row r="73" spans="1:10" ht="25.5" x14ac:dyDescent="0.2">
      <c r="A73" s="6" t="s">
        <v>10</v>
      </c>
      <c r="B73" s="6">
        <v>2</v>
      </c>
      <c r="D73" s="77" t="s">
        <v>83</v>
      </c>
      <c r="E73" s="78"/>
      <c r="F73" s="79"/>
      <c r="G73" s="79"/>
      <c r="H73" s="79"/>
      <c r="I73" s="80" t="str">
        <f t="shared" si="4"/>
        <v>Error</v>
      </c>
      <c r="J73" s="83"/>
    </row>
    <row r="74" spans="1:10" x14ac:dyDescent="0.2">
      <c r="D74" s="73" t="s">
        <v>47</v>
      </c>
      <c r="E74" s="74"/>
      <c r="F74" s="74"/>
      <c r="G74" s="74"/>
      <c r="H74" s="74"/>
      <c r="I74" s="74"/>
      <c r="J74" s="74"/>
    </row>
    <row r="75" spans="1:10" ht="38.25" x14ac:dyDescent="0.2">
      <c r="A75" s="6" t="s">
        <v>10</v>
      </c>
      <c r="B75" s="6">
        <v>2</v>
      </c>
      <c r="D75" s="77" t="s">
        <v>84</v>
      </c>
      <c r="E75" s="78"/>
      <c r="F75" s="79"/>
      <c r="G75" s="79"/>
      <c r="H75" s="79"/>
      <c r="I75" s="80" t="str">
        <f t="shared" ref="I75:I78" si="5">IF($H75="High",4*$B75,IF($H75="Significant",3*$B75,IF($H75="Moderate",2*$B75,IF($H75="Low",1,IF($H75="N/A","-","Error")))))</f>
        <v>Error</v>
      </c>
      <c r="J75" s="83"/>
    </row>
    <row r="76" spans="1:10" ht="38.25" x14ac:dyDescent="0.2">
      <c r="A76" s="6" t="s">
        <v>10</v>
      </c>
      <c r="B76" s="6">
        <v>2</v>
      </c>
      <c r="D76" s="77" t="s">
        <v>85</v>
      </c>
      <c r="E76" s="78"/>
      <c r="F76" s="79"/>
      <c r="G76" s="79"/>
      <c r="H76" s="79"/>
      <c r="I76" s="80" t="str">
        <f t="shared" si="5"/>
        <v>Error</v>
      </c>
      <c r="J76" s="83"/>
    </row>
    <row r="77" spans="1:10" ht="25.5" x14ac:dyDescent="0.2">
      <c r="B77" s="6">
        <v>1</v>
      </c>
      <c r="D77" s="9" t="s">
        <v>86</v>
      </c>
      <c r="E77" s="48"/>
      <c r="F77" s="1"/>
      <c r="G77" s="1"/>
      <c r="H77" s="1"/>
      <c r="I77" s="8" t="str">
        <f t="shared" si="5"/>
        <v>Error</v>
      </c>
      <c r="J77" s="24"/>
    </row>
    <row r="78" spans="1:10" x14ac:dyDescent="0.2">
      <c r="B78" s="6">
        <v>1</v>
      </c>
      <c r="D78" s="9" t="s">
        <v>87</v>
      </c>
      <c r="E78" s="48"/>
      <c r="F78" s="1"/>
      <c r="G78" s="1"/>
      <c r="H78" s="1"/>
      <c r="I78" s="8" t="str">
        <f t="shared" si="5"/>
        <v>Error</v>
      </c>
      <c r="J78" s="25"/>
    </row>
    <row r="79" spans="1:10" x14ac:dyDescent="0.2">
      <c r="D79" s="73" t="s">
        <v>48</v>
      </c>
      <c r="E79" s="74"/>
      <c r="F79" s="74"/>
      <c r="G79" s="74"/>
      <c r="H79" s="74"/>
      <c r="I79" s="74"/>
      <c r="J79" s="74"/>
    </row>
    <row r="80" spans="1:10" ht="89.25" x14ac:dyDescent="0.2">
      <c r="A80" s="6" t="s">
        <v>10</v>
      </c>
      <c r="B80" s="6">
        <v>2</v>
      </c>
      <c r="D80" s="77" t="s">
        <v>88</v>
      </c>
      <c r="E80" s="78"/>
      <c r="F80" s="79"/>
      <c r="G80" s="79"/>
      <c r="H80" s="79"/>
      <c r="I80" s="80" t="str">
        <f t="shared" ref="I80:I85" si="6">IF($H80="High",4*$B80,IF($H80="Significant",3*$B80,IF($H80="Moderate",2*$B80,IF($H80="Low",1,IF($H80="N/A","-","Error")))))</f>
        <v>Error</v>
      </c>
      <c r="J80" s="83"/>
    </row>
    <row r="81" spans="1:10" ht="25.5" x14ac:dyDescent="0.2">
      <c r="A81" s="6" t="s">
        <v>10</v>
      </c>
      <c r="B81" s="6">
        <v>2</v>
      </c>
      <c r="D81" s="77" t="s">
        <v>120</v>
      </c>
      <c r="E81" s="78"/>
      <c r="F81" s="79"/>
      <c r="G81" s="79"/>
      <c r="H81" s="79"/>
      <c r="I81" s="80" t="str">
        <f t="shared" si="6"/>
        <v>Error</v>
      </c>
      <c r="J81" s="83"/>
    </row>
    <row r="82" spans="1:10" ht="25.5" x14ac:dyDescent="0.2">
      <c r="A82" s="6" t="s">
        <v>10</v>
      </c>
      <c r="B82" s="6">
        <v>2</v>
      </c>
      <c r="D82" s="77" t="s">
        <v>89</v>
      </c>
      <c r="E82" s="78"/>
      <c r="F82" s="79"/>
      <c r="G82" s="79"/>
      <c r="H82" s="79"/>
      <c r="I82" s="80" t="str">
        <f t="shared" si="6"/>
        <v>Error</v>
      </c>
      <c r="J82" s="83"/>
    </row>
    <row r="83" spans="1:10" ht="38.25" x14ac:dyDescent="0.2">
      <c r="A83" s="6" t="s">
        <v>10</v>
      </c>
      <c r="B83" s="6">
        <v>2</v>
      </c>
      <c r="D83" s="77" t="s">
        <v>90</v>
      </c>
      <c r="E83" s="78"/>
      <c r="F83" s="79"/>
      <c r="G83" s="79"/>
      <c r="H83" s="79"/>
      <c r="I83" s="80" t="str">
        <f t="shared" si="6"/>
        <v>Error</v>
      </c>
      <c r="J83" s="83"/>
    </row>
    <row r="84" spans="1:10" ht="25.5" x14ac:dyDescent="0.2">
      <c r="A84" s="6" t="s">
        <v>10</v>
      </c>
      <c r="B84" s="6">
        <v>2</v>
      </c>
      <c r="D84" s="82" t="s">
        <v>111</v>
      </c>
      <c r="E84" s="78"/>
      <c r="F84" s="79"/>
      <c r="G84" s="79"/>
      <c r="H84" s="79"/>
      <c r="I84" s="80" t="str">
        <f t="shared" si="6"/>
        <v>Error</v>
      </c>
      <c r="J84" s="83"/>
    </row>
    <row r="85" spans="1:10" ht="38.25" x14ac:dyDescent="0.2">
      <c r="A85" s="6" t="s">
        <v>10</v>
      </c>
      <c r="B85" s="6">
        <v>2</v>
      </c>
      <c r="D85" s="77" t="s">
        <v>91</v>
      </c>
      <c r="E85" s="78"/>
      <c r="F85" s="79"/>
      <c r="G85" s="79"/>
      <c r="H85" s="79"/>
      <c r="I85" s="80" t="str">
        <f t="shared" si="6"/>
        <v>Error</v>
      </c>
      <c r="J85" s="81"/>
    </row>
    <row r="86" spans="1:10" x14ac:dyDescent="0.2">
      <c r="D86" s="73" t="s">
        <v>49</v>
      </c>
      <c r="E86" s="74"/>
      <c r="F86" s="74"/>
      <c r="G86" s="74"/>
      <c r="H86" s="74"/>
      <c r="I86" s="74"/>
      <c r="J86" s="74"/>
    </row>
    <row r="87" spans="1:10" ht="38.25" x14ac:dyDescent="0.2">
      <c r="B87" s="6">
        <v>1</v>
      </c>
      <c r="D87" s="9" t="s">
        <v>92</v>
      </c>
      <c r="E87" s="48"/>
      <c r="F87" s="1"/>
      <c r="G87" s="1"/>
      <c r="H87" s="1"/>
      <c r="I87" s="8" t="str">
        <f t="shared" ref="I87:I88" si="7">IF($H87="High",4*$B87,IF($H87="Significant",3*$B87,IF($H87="Moderate",2*$B87,IF($H87="Low",1,IF($H87="N/A","-","Error")))))</f>
        <v>Error</v>
      </c>
      <c r="J87" s="24"/>
    </row>
    <row r="88" spans="1:10" ht="25.5" x14ac:dyDescent="0.2">
      <c r="B88" s="6">
        <v>1</v>
      </c>
      <c r="D88" s="9" t="s">
        <v>93</v>
      </c>
      <c r="E88" s="48"/>
      <c r="F88" s="1"/>
      <c r="G88" s="1"/>
      <c r="H88" s="1"/>
      <c r="I88" s="8" t="str">
        <f t="shared" si="7"/>
        <v>Error</v>
      </c>
      <c r="J88" s="24"/>
    </row>
    <row r="89" spans="1:10" x14ac:dyDescent="0.2">
      <c r="D89" s="73" t="s">
        <v>50</v>
      </c>
      <c r="E89" s="74"/>
      <c r="F89" s="74"/>
      <c r="G89" s="74"/>
      <c r="H89" s="74"/>
      <c r="I89" s="74"/>
      <c r="J89" s="74"/>
    </row>
    <row r="90" spans="1:10" ht="51" x14ac:dyDescent="0.2">
      <c r="A90" s="6" t="s">
        <v>10</v>
      </c>
      <c r="B90" s="6">
        <v>2</v>
      </c>
      <c r="D90" s="82" t="s">
        <v>112</v>
      </c>
      <c r="E90" s="78"/>
      <c r="F90" s="79"/>
      <c r="G90" s="79"/>
      <c r="H90" s="79"/>
      <c r="I90" s="80" t="str">
        <f t="shared" ref="I90:I97" si="8">IF($H90="High",4*$B90,IF($H90="Significant",3*$B90,IF($H90="Moderate",2*$B90,IF($H90="Low",1,IF($H90="N/A","-","Error")))))</f>
        <v>Error</v>
      </c>
      <c r="J90" s="84"/>
    </row>
    <row r="91" spans="1:10" ht="27.75" x14ac:dyDescent="0.2">
      <c r="A91" s="6" t="s">
        <v>10</v>
      </c>
      <c r="B91" s="6">
        <v>2</v>
      </c>
      <c r="D91" s="77" t="s">
        <v>94</v>
      </c>
      <c r="E91" s="78"/>
      <c r="F91" s="79"/>
      <c r="G91" s="79"/>
      <c r="H91" s="79"/>
      <c r="I91" s="80" t="str">
        <f t="shared" si="8"/>
        <v>Error</v>
      </c>
      <c r="J91" s="85"/>
    </row>
    <row r="92" spans="1:10" ht="38.25" x14ac:dyDescent="0.2">
      <c r="B92" s="6">
        <v>1</v>
      </c>
      <c r="D92" s="34" t="s">
        <v>95</v>
      </c>
      <c r="E92" s="48"/>
      <c r="F92" s="1"/>
      <c r="G92" s="1"/>
      <c r="H92" s="1"/>
      <c r="I92" s="8" t="str">
        <f t="shared" si="8"/>
        <v>Error</v>
      </c>
      <c r="J92" s="54"/>
    </row>
    <row r="93" spans="1:10" ht="51" x14ac:dyDescent="0.2">
      <c r="A93" s="6" t="s">
        <v>10</v>
      </c>
      <c r="B93" s="6">
        <v>2</v>
      </c>
      <c r="D93" s="82" t="s">
        <v>142</v>
      </c>
      <c r="E93" s="78"/>
      <c r="F93" s="79"/>
      <c r="G93" s="79"/>
      <c r="H93" s="79"/>
      <c r="I93" s="80" t="str">
        <f t="shared" si="8"/>
        <v>Error</v>
      </c>
      <c r="J93" s="83"/>
    </row>
    <row r="94" spans="1:10" ht="25.5" x14ac:dyDescent="0.2">
      <c r="A94" s="6" t="s">
        <v>10</v>
      </c>
      <c r="B94" s="6">
        <v>2</v>
      </c>
      <c r="D94" s="77" t="s">
        <v>96</v>
      </c>
      <c r="E94" s="78"/>
      <c r="F94" s="79"/>
      <c r="G94" s="79"/>
      <c r="H94" s="79"/>
      <c r="I94" s="80" t="str">
        <f t="shared" si="8"/>
        <v>Error</v>
      </c>
      <c r="J94" s="81"/>
    </row>
    <row r="95" spans="1:10" x14ac:dyDescent="0.2">
      <c r="B95" s="6">
        <v>1</v>
      </c>
      <c r="D95" s="10" t="s">
        <v>97</v>
      </c>
      <c r="E95" s="48"/>
      <c r="F95" s="1"/>
      <c r="G95" s="1"/>
      <c r="H95" s="1"/>
      <c r="I95" s="8" t="str">
        <f t="shared" si="8"/>
        <v>Error</v>
      </c>
      <c r="J95" s="24"/>
    </row>
    <row r="96" spans="1:10" ht="38.25" x14ac:dyDescent="0.2">
      <c r="B96" s="6">
        <v>1</v>
      </c>
      <c r="D96" s="10" t="s">
        <v>98</v>
      </c>
      <c r="E96" s="48"/>
      <c r="F96" s="1"/>
      <c r="G96" s="1"/>
      <c r="H96" s="1"/>
      <c r="I96" s="8" t="str">
        <f t="shared" si="8"/>
        <v>Error</v>
      </c>
      <c r="J96" s="3"/>
    </row>
    <row r="97" spans="1:10" ht="51" x14ac:dyDescent="0.2">
      <c r="B97" s="6">
        <v>1</v>
      </c>
      <c r="D97" s="55" t="s">
        <v>99</v>
      </c>
      <c r="E97" s="48"/>
      <c r="F97" s="1"/>
      <c r="G97" s="1"/>
      <c r="H97" s="1"/>
      <c r="I97" s="8" t="str">
        <f t="shared" si="8"/>
        <v>Error</v>
      </c>
      <c r="J97" s="3"/>
    </row>
    <row r="98" spans="1:10" x14ac:dyDescent="0.2">
      <c r="D98" s="73" t="s">
        <v>51</v>
      </c>
      <c r="E98" s="74"/>
      <c r="F98" s="74"/>
      <c r="G98" s="74"/>
      <c r="H98" s="74"/>
      <c r="I98" s="74"/>
      <c r="J98" s="74"/>
    </row>
    <row r="99" spans="1:10" ht="38.25" x14ac:dyDescent="0.2">
      <c r="A99" s="6" t="s">
        <v>10</v>
      </c>
      <c r="B99" s="6">
        <v>2</v>
      </c>
      <c r="D99" s="82" t="s">
        <v>100</v>
      </c>
      <c r="E99" s="78"/>
      <c r="F99" s="79"/>
      <c r="G99" s="79"/>
      <c r="H99" s="79"/>
      <c r="I99" s="80" t="str">
        <f t="shared" ref="I99" si="9">IF($H99="High",4*$B99,IF($H99="Significant",3*$B99,IF($H99="Moderate",2*$B99,IF($H99="Low",1,IF($H99="N/A","-","Error")))))</f>
        <v>Error</v>
      </c>
      <c r="J99" s="81"/>
    </row>
    <row r="100" spans="1:10" x14ac:dyDescent="0.2">
      <c r="D100" s="73" t="s">
        <v>52</v>
      </c>
      <c r="E100" s="74"/>
      <c r="F100" s="74"/>
      <c r="G100" s="74"/>
      <c r="H100" s="74"/>
      <c r="I100" s="74"/>
      <c r="J100" s="74"/>
    </row>
    <row r="101" spans="1:10" ht="25.5" x14ac:dyDescent="0.2">
      <c r="B101" s="6">
        <v>1</v>
      </c>
      <c r="D101" s="9" t="s">
        <v>101</v>
      </c>
      <c r="E101" s="48"/>
      <c r="F101" s="1"/>
      <c r="G101" s="1"/>
      <c r="H101" s="1"/>
      <c r="I101" s="8" t="str">
        <f t="shared" ref="I101:I104" si="10">IF($H101="High",4*$B101,IF($H101="Significant",3*$B101,IF($H101="Moderate",2*$B101,IF($H101="Low",1,IF($H101="N/A","-","Error")))))</f>
        <v>Error</v>
      </c>
      <c r="J101" s="2"/>
    </row>
    <row r="102" spans="1:10" ht="25.5" x14ac:dyDescent="0.2">
      <c r="B102" s="6">
        <v>1</v>
      </c>
      <c r="D102" s="9" t="s">
        <v>102</v>
      </c>
      <c r="E102" s="48"/>
      <c r="F102" s="1"/>
      <c r="G102" s="1"/>
      <c r="H102" s="1"/>
      <c r="I102" s="8" t="str">
        <f t="shared" si="10"/>
        <v>Error</v>
      </c>
      <c r="J102" s="2"/>
    </row>
    <row r="103" spans="1:10" ht="25.5" x14ac:dyDescent="0.2">
      <c r="B103" s="6">
        <v>1</v>
      </c>
      <c r="D103" s="9" t="s">
        <v>103</v>
      </c>
      <c r="E103" s="48"/>
      <c r="F103" s="1"/>
      <c r="G103" s="1"/>
      <c r="H103" s="1"/>
      <c r="I103" s="8" t="str">
        <f t="shared" si="10"/>
        <v>Error</v>
      </c>
      <c r="J103" s="2"/>
    </row>
    <row r="104" spans="1:10" x14ac:dyDescent="0.2">
      <c r="B104" s="6">
        <v>1</v>
      </c>
      <c r="D104" s="9" t="s">
        <v>104</v>
      </c>
      <c r="E104" s="48"/>
      <c r="F104" s="1"/>
      <c r="G104" s="1"/>
      <c r="H104" s="1"/>
      <c r="I104" s="8" t="str">
        <f t="shared" si="10"/>
        <v>Error</v>
      </c>
      <c r="J104" s="26"/>
    </row>
    <row r="105" spans="1:10" x14ac:dyDescent="0.2">
      <c r="D105" s="12" t="s">
        <v>18</v>
      </c>
      <c r="E105" s="13">
        <f>COUNT(B66:B104)</f>
        <v>32</v>
      </c>
      <c r="F105" s="14"/>
      <c r="G105" s="14"/>
      <c r="H105" s="38"/>
      <c r="I105" s="39" t="s">
        <v>19</v>
      </c>
      <c r="J105" s="40">
        <v>1</v>
      </c>
    </row>
    <row r="106" spans="1:10" x14ac:dyDescent="0.2">
      <c r="D106" s="15" t="s">
        <v>20</v>
      </c>
      <c r="E106" s="16">
        <f>COUNT(B66:B104)-COUNTIF(H66:H104,"N/A")</f>
        <v>32</v>
      </c>
      <c r="F106" s="17"/>
      <c r="G106" s="17"/>
      <c r="H106" s="41"/>
      <c r="I106" s="42" t="s">
        <v>21</v>
      </c>
      <c r="J106" s="43">
        <f>((4*E106)+(4*E107))/E106</f>
        <v>6.375</v>
      </c>
    </row>
    <row r="107" spans="1:10" x14ac:dyDescent="0.2">
      <c r="D107" s="15" t="s">
        <v>22</v>
      </c>
      <c r="E107" s="16">
        <f>COUNTIF(A66:A104,"X")-COUNTIFS(H66:H104,"N/A",A66:A104,"X")</f>
        <v>19</v>
      </c>
      <c r="F107" s="17"/>
      <c r="G107" s="17"/>
      <c r="H107" s="44"/>
      <c r="I107" s="42" t="s">
        <v>24</v>
      </c>
      <c r="J107" s="43">
        <f>(J106-J105)/4</f>
        <v>1.34375</v>
      </c>
    </row>
    <row r="108" spans="1:10" ht="13.5" thickBot="1" x14ac:dyDescent="0.25">
      <c r="D108" s="15" t="s">
        <v>23</v>
      </c>
      <c r="E108" s="16">
        <f>SUM(I66:I104)</f>
        <v>0</v>
      </c>
      <c r="F108" s="17"/>
      <c r="G108" s="17"/>
      <c r="H108" s="44"/>
      <c r="I108" s="42" t="s">
        <v>76</v>
      </c>
      <c r="J108" s="43">
        <f>J105+J107</f>
        <v>2.34375</v>
      </c>
    </row>
    <row r="109" spans="1:10" x14ac:dyDescent="0.2">
      <c r="D109" s="18" t="s">
        <v>25</v>
      </c>
      <c r="E109" s="19">
        <f>E108/E106</f>
        <v>0</v>
      </c>
      <c r="F109" s="49"/>
      <c r="G109" s="49"/>
      <c r="H109" s="44"/>
      <c r="I109" s="42" t="s">
        <v>77</v>
      </c>
      <c r="J109" s="43">
        <f>J108+J107</f>
        <v>3.6875</v>
      </c>
    </row>
    <row r="110" spans="1:10" ht="13.5" thickBot="1" x14ac:dyDescent="0.25">
      <c r="D110" s="20" t="s">
        <v>26</v>
      </c>
      <c r="E110" s="21" t="str">
        <f>IF(E109&lt;J108,"Low",IF(E109&lt;J109,"Moderate",IF(E109&lt;J110,"Significant","High")))</f>
        <v>Low</v>
      </c>
      <c r="F110" s="50"/>
      <c r="G110" s="50"/>
      <c r="H110" s="45"/>
      <c r="I110" s="46" t="s">
        <v>78</v>
      </c>
      <c r="J110" s="47">
        <f>J109+J107</f>
        <v>5.03125</v>
      </c>
    </row>
    <row r="111" spans="1:10" x14ac:dyDescent="0.2">
      <c r="D111" s="31"/>
      <c r="E111" s="51"/>
      <c r="F111" s="51"/>
      <c r="G111" s="51"/>
      <c r="H111" s="32"/>
      <c r="I111" s="33"/>
      <c r="J111" s="31"/>
    </row>
    <row r="112" spans="1:10" x14ac:dyDescent="0.2">
      <c r="D112" s="31"/>
      <c r="E112" s="51"/>
      <c r="F112" s="51"/>
      <c r="G112" s="51"/>
      <c r="H112" s="32"/>
      <c r="I112" s="33"/>
      <c r="J112" s="31"/>
    </row>
    <row r="113" spans="1:10" x14ac:dyDescent="0.2">
      <c r="D113" s="61" t="s">
        <v>27</v>
      </c>
      <c r="E113" s="62" t="s">
        <v>3</v>
      </c>
      <c r="F113" s="62" t="s">
        <v>4</v>
      </c>
      <c r="G113" s="62" t="s">
        <v>5</v>
      </c>
      <c r="H113" s="67" t="s">
        <v>6</v>
      </c>
      <c r="I113" s="67" t="s">
        <v>7</v>
      </c>
      <c r="J113" s="69" t="s">
        <v>8</v>
      </c>
    </row>
    <row r="114" spans="1:10" x14ac:dyDescent="0.2">
      <c r="D114" s="61"/>
      <c r="E114" s="62"/>
      <c r="F114" s="62"/>
      <c r="G114" s="62"/>
      <c r="H114" s="68"/>
      <c r="I114" s="68"/>
      <c r="J114" s="70"/>
    </row>
    <row r="115" spans="1:10" ht="15.75" x14ac:dyDescent="0.2">
      <c r="D115" s="71" t="s">
        <v>53</v>
      </c>
      <c r="E115" s="72"/>
      <c r="F115" s="72"/>
      <c r="G115" s="72"/>
      <c r="H115" s="72"/>
      <c r="I115" s="72"/>
      <c r="J115" s="72"/>
    </row>
    <row r="116" spans="1:10" x14ac:dyDescent="0.2">
      <c r="D116" s="65" t="s">
        <v>54</v>
      </c>
      <c r="E116" s="66"/>
      <c r="F116" s="66"/>
      <c r="G116" s="66"/>
      <c r="H116" s="66"/>
      <c r="I116" s="66"/>
      <c r="J116" s="66"/>
    </row>
    <row r="117" spans="1:10" ht="25.5" x14ac:dyDescent="0.2">
      <c r="B117" s="6">
        <v>1</v>
      </c>
      <c r="D117" s="9" t="s">
        <v>106</v>
      </c>
      <c r="E117" s="48"/>
      <c r="F117" s="1"/>
      <c r="G117" s="1"/>
      <c r="H117" s="1"/>
      <c r="I117" s="8" t="str">
        <f t="shared" ref="I117:I120" si="11">IF($H117="High",4*$B117,IF($H117="Significant",3*$B117,IF($H117="Moderate",2*$B117,IF($H117="Low",1,IF($H117="N/A","-","Error")))))</f>
        <v>Error</v>
      </c>
      <c r="J117" s="24"/>
    </row>
    <row r="118" spans="1:10" ht="25.5" x14ac:dyDescent="0.2">
      <c r="B118" s="6">
        <v>1</v>
      </c>
      <c r="D118" s="36" t="s">
        <v>107</v>
      </c>
      <c r="E118" s="48"/>
      <c r="F118" s="1"/>
      <c r="G118" s="1"/>
      <c r="H118" s="1"/>
      <c r="I118" s="8" t="str">
        <f t="shared" si="11"/>
        <v>Error</v>
      </c>
      <c r="J118" s="24"/>
    </row>
    <row r="119" spans="1:10" ht="25.5" x14ac:dyDescent="0.2">
      <c r="B119" s="6">
        <v>1</v>
      </c>
      <c r="D119" s="55" t="s">
        <v>105</v>
      </c>
      <c r="E119" s="48"/>
      <c r="F119" s="1"/>
      <c r="G119" s="1"/>
      <c r="H119" s="1"/>
      <c r="I119" s="8" t="str">
        <f t="shared" si="11"/>
        <v>Error</v>
      </c>
      <c r="J119" s="24"/>
    </row>
    <row r="120" spans="1:10" ht="25.5" x14ac:dyDescent="0.2">
      <c r="B120" s="6">
        <v>1</v>
      </c>
      <c r="D120" s="9" t="s">
        <v>55</v>
      </c>
      <c r="E120" s="48"/>
      <c r="F120" s="1"/>
      <c r="G120" s="1"/>
      <c r="H120" s="1"/>
      <c r="I120" s="8" t="str">
        <f t="shared" si="11"/>
        <v>Error</v>
      </c>
      <c r="J120" s="2"/>
    </row>
    <row r="121" spans="1:10" x14ac:dyDescent="0.2">
      <c r="D121" s="73" t="s">
        <v>56</v>
      </c>
      <c r="E121" s="74"/>
      <c r="F121" s="74"/>
      <c r="G121" s="74"/>
      <c r="H121" s="74"/>
      <c r="I121" s="74"/>
      <c r="J121" s="74"/>
    </row>
    <row r="122" spans="1:10" ht="25.5" x14ac:dyDescent="0.2">
      <c r="A122" s="6" t="s">
        <v>10</v>
      </c>
      <c r="B122" s="6">
        <v>2</v>
      </c>
      <c r="D122" s="77" t="s">
        <v>57</v>
      </c>
      <c r="E122" s="78"/>
      <c r="F122" s="79"/>
      <c r="G122" s="79"/>
      <c r="H122" s="79"/>
      <c r="I122" s="80" t="str">
        <f t="shared" ref="I122:I126" si="12">IF($H122="High",4*$B122,IF($H122="Significant",3*$B122,IF($H122="Moderate",2*$B122,IF($H122="Low",1,IF($H122="N/A","-","Error")))))</f>
        <v>Error</v>
      </c>
      <c r="J122" s="83"/>
    </row>
    <row r="123" spans="1:10" ht="25.5" x14ac:dyDescent="0.2">
      <c r="B123" s="6">
        <v>1</v>
      </c>
      <c r="D123" s="10" t="s">
        <v>58</v>
      </c>
      <c r="E123" s="48"/>
      <c r="F123" s="1"/>
      <c r="G123" s="1"/>
      <c r="H123" s="1"/>
      <c r="I123" s="8" t="str">
        <f t="shared" si="12"/>
        <v>Error</v>
      </c>
      <c r="J123" s="22"/>
    </row>
    <row r="124" spans="1:10" ht="25.5" x14ac:dyDescent="0.2">
      <c r="A124" s="6" t="s">
        <v>10</v>
      </c>
      <c r="B124" s="6">
        <v>2</v>
      </c>
      <c r="D124" s="77" t="s">
        <v>69</v>
      </c>
      <c r="E124" s="78"/>
      <c r="F124" s="79"/>
      <c r="G124" s="79"/>
      <c r="H124" s="79"/>
      <c r="I124" s="80" t="str">
        <f t="shared" si="12"/>
        <v>Error</v>
      </c>
      <c r="J124" s="83"/>
    </row>
    <row r="125" spans="1:10" ht="25.5" x14ac:dyDescent="0.2">
      <c r="B125" s="6">
        <v>1</v>
      </c>
      <c r="D125" s="10" t="s">
        <v>59</v>
      </c>
      <c r="E125" s="48"/>
      <c r="F125" s="1"/>
      <c r="G125" s="1"/>
      <c r="H125" s="1"/>
      <c r="I125" s="8" t="str">
        <f t="shared" si="12"/>
        <v>Error</v>
      </c>
      <c r="J125" s="22"/>
    </row>
    <row r="126" spans="1:10" x14ac:dyDescent="0.2">
      <c r="B126" s="6">
        <v>1</v>
      </c>
      <c r="D126" s="10" t="s">
        <v>60</v>
      </c>
      <c r="E126" s="48"/>
      <c r="F126" s="1"/>
      <c r="G126" s="1"/>
      <c r="H126" s="1"/>
      <c r="I126" s="8" t="str">
        <f t="shared" si="12"/>
        <v>Error</v>
      </c>
      <c r="J126" s="22"/>
    </row>
    <row r="127" spans="1:10" x14ac:dyDescent="0.2">
      <c r="D127" s="12" t="s">
        <v>18</v>
      </c>
      <c r="E127" s="13">
        <f>COUNT(B117:B126)</f>
        <v>9</v>
      </c>
      <c r="F127" s="14"/>
      <c r="G127" s="14"/>
      <c r="H127" s="38"/>
      <c r="I127" s="39" t="s">
        <v>19</v>
      </c>
      <c r="J127" s="40">
        <v>1</v>
      </c>
    </row>
    <row r="128" spans="1:10" x14ac:dyDescent="0.2">
      <c r="D128" s="15" t="s">
        <v>20</v>
      </c>
      <c r="E128" s="16">
        <f>COUNT(B117:B126)-COUNTIF(H117:H126,"N/A")</f>
        <v>9</v>
      </c>
      <c r="F128" s="17"/>
      <c r="G128" s="17"/>
      <c r="H128" s="41"/>
      <c r="I128" s="42" t="s">
        <v>21</v>
      </c>
      <c r="J128" s="43">
        <f>((4*E128)+(4*E129))/E128</f>
        <v>4.8888888888888893</v>
      </c>
    </row>
    <row r="129" spans="1:10" x14ac:dyDescent="0.2">
      <c r="D129" s="15" t="s">
        <v>22</v>
      </c>
      <c r="E129" s="16">
        <f>COUNTIF(A117:A126,"X")-COUNTIFS(H117:H126,"N/A",A117:A126,"X")</f>
        <v>2</v>
      </c>
      <c r="F129" s="17"/>
      <c r="G129" s="17"/>
      <c r="H129" s="44"/>
      <c r="I129" s="42" t="s">
        <v>24</v>
      </c>
      <c r="J129" s="43">
        <f>(J128-J127)/4</f>
        <v>0.97222222222222232</v>
      </c>
    </row>
    <row r="130" spans="1:10" ht="13.5" thickBot="1" x14ac:dyDescent="0.25">
      <c r="D130" s="15" t="s">
        <v>23</v>
      </c>
      <c r="E130" s="16">
        <f>SUM(I117:I126)</f>
        <v>0</v>
      </c>
      <c r="F130" s="17"/>
      <c r="G130" s="17"/>
      <c r="H130" s="44"/>
      <c r="I130" s="42" t="s">
        <v>76</v>
      </c>
      <c r="J130" s="43">
        <f>J127+J129</f>
        <v>1.9722222222222223</v>
      </c>
    </row>
    <row r="131" spans="1:10" x14ac:dyDescent="0.2">
      <c r="D131" s="18" t="s">
        <v>25</v>
      </c>
      <c r="E131" s="19">
        <f>E130/E128</f>
        <v>0</v>
      </c>
      <c r="F131" s="49"/>
      <c r="G131" s="49"/>
      <c r="H131" s="44"/>
      <c r="I131" s="42" t="s">
        <v>77</v>
      </c>
      <c r="J131" s="43">
        <f>J130+J129</f>
        <v>2.9444444444444446</v>
      </c>
    </row>
    <row r="132" spans="1:10" ht="13.5" thickBot="1" x14ac:dyDescent="0.25">
      <c r="D132" s="20" t="s">
        <v>26</v>
      </c>
      <c r="E132" s="21" t="str">
        <f>IF(E131&lt;J130,"Low",IF(E131&lt;J131,"Moderate",IF(E131&lt;J132,"Significant","High")))</f>
        <v>Low</v>
      </c>
      <c r="F132" s="50"/>
      <c r="G132" s="50"/>
      <c r="H132" s="45"/>
      <c r="I132" s="46" t="s">
        <v>78</v>
      </c>
      <c r="J132" s="47">
        <f>J131+J129</f>
        <v>3.916666666666667</v>
      </c>
    </row>
    <row r="133" spans="1:10" x14ac:dyDescent="0.2">
      <c r="D133" s="31"/>
      <c r="E133" s="51"/>
      <c r="F133" s="51"/>
      <c r="G133" s="51"/>
      <c r="H133" s="32"/>
      <c r="I133" s="33"/>
      <c r="J133" s="31"/>
    </row>
    <row r="134" spans="1:10" x14ac:dyDescent="0.2">
      <c r="D134" s="61" t="s">
        <v>27</v>
      </c>
      <c r="E134" s="62" t="s">
        <v>3</v>
      </c>
      <c r="F134" s="62" t="s">
        <v>4</v>
      </c>
      <c r="G134" s="62" t="s">
        <v>5</v>
      </c>
      <c r="H134" s="67" t="s">
        <v>6</v>
      </c>
      <c r="I134" s="67" t="s">
        <v>7</v>
      </c>
      <c r="J134" s="69" t="s">
        <v>8</v>
      </c>
    </row>
    <row r="135" spans="1:10" x14ac:dyDescent="0.2">
      <c r="D135" s="61"/>
      <c r="E135" s="62"/>
      <c r="F135" s="62"/>
      <c r="G135" s="62"/>
      <c r="H135" s="68"/>
      <c r="I135" s="68"/>
      <c r="J135" s="70"/>
    </row>
    <row r="136" spans="1:10" ht="15.75" x14ac:dyDescent="0.2">
      <c r="D136" s="75" t="s">
        <v>61</v>
      </c>
      <c r="E136" s="76"/>
      <c r="F136" s="76"/>
      <c r="G136" s="76"/>
      <c r="H136" s="76"/>
      <c r="I136" s="76"/>
      <c r="J136" s="76"/>
    </row>
    <row r="137" spans="1:10" ht="51" x14ac:dyDescent="0.2">
      <c r="B137" s="6">
        <v>1</v>
      </c>
      <c r="D137" s="34" t="s">
        <v>113</v>
      </c>
      <c r="E137" s="48"/>
      <c r="F137" s="1"/>
      <c r="G137" s="1"/>
      <c r="H137" s="1"/>
      <c r="I137" s="8" t="str">
        <f t="shared" ref="I137:I144" si="13">IF($H137="High",4*$B137,IF($H137="Significant",3*$B137,IF($H137="Moderate",2*$B137,IF($H137="Low",1,IF($H137="N/A","-","Error")))))</f>
        <v>Error</v>
      </c>
      <c r="J137" s="2"/>
    </row>
    <row r="138" spans="1:10" x14ac:dyDescent="0.2">
      <c r="B138" s="6">
        <v>1</v>
      </c>
      <c r="D138" s="34" t="s">
        <v>62</v>
      </c>
      <c r="E138" s="48"/>
      <c r="F138" s="1"/>
      <c r="G138" s="1"/>
      <c r="H138" s="1"/>
      <c r="I138" s="8" t="str">
        <f t="shared" si="13"/>
        <v>Error</v>
      </c>
      <c r="J138" s="2"/>
    </row>
    <row r="139" spans="1:10" ht="51" x14ac:dyDescent="0.2">
      <c r="A139" s="6" t="s">
        <v>10</v>
      </c>
      <c r="B139" s="6">
        <v>2</v>
      </c>
      <c r="D139" s="77" t="s">
        <v>63</v>
      </c>
      <c r="E139" s="78"/>
      <c r="F139" s="79"/>
      <c r="G139" s="79"/>
      <c r="H139" s="79"/>
      <c r="I139" s="80" t="str">
        <f t="shared" si="13"/>
        <v>Error</v>
      </c>
      <c r="J139" s="81"/>
    </row>
    <row r="140" spans="1:10" ht="38.25" x14ac:dyDescent="0.2">
      <c r="A140" s="6" t="s">
        <v>10</v>
      </c>
      <c r="B140" s="6">
        <v>2</v>
      </c>
      <c r="D140" s="77" t="s">
        <v>64</v>
      </c>
      <c r="E140" s="78"/>
      <c r="F140" s="79"/>
      <c r="G140" s="79"/>
      <c r="H140" s="79"/>
      <c r="I140" s="80" t="str">
        <f t="shared" si="13"/>
        <v>Error</v>
      </c>
      <c r="J140" s="81"/>
    </row>
    <row r="141" spans="1:10" ht="38.25" x14ac:dyDescent="0.2">
      <c r="B141" s="6">
        <v>1</v>
      </c>
      <c r="D141" s="34" t="s">
        <v>114</v>
      </c>
      <c r="E141" s="48"/>
      <c r="F141" s="1"/>
      <c r="G141" s="1"/>
      <c r="H141" s="1"/>
      <c r="I141" s="8" t="str">
        <f t="shared" si="13"/>
        <v>Error</v>
      </c>
      <c r="J141" s="2"/>
    </row>
    <row r="142" spans="1:10" x14ac:dyDescent="0.2">
      <c r="A142" s="6" t="s">
        <v>10</v>
      </c>
      <c r="B142" s="6">
        <v>2</v>
      </c>
      <c r="D142" s="77" t="s">
        <v>65</v>
      </c>
      <c r="E142" s="78"/>
      <c r="F142" s="79"/>
      <c r="G142" s="79"/>
      <c r="H142" s="79"/>
      <c r="I142" s="80" t="str">
        <f t="shared" si="13"/>
        <v>Error</v>
      </c>
      <c r="J142" s="81"/>
    </row>
    <row r="143" spans="1:10" ht="25.5" x14ac:dyDescent="0.2">
      <c r="B143" s="6">
        <v>1</v>
      </c>
      <c r="D143" s="9" t="s">
        <v>66</v>
      </c>
      <c r="E143" s="48"/>
      <c r="F143" s="1"/>
      <c r="G143" s="1"/>
      <c r="H143" s="1"/>
      <c r="I143" s="8" t="str">
        <f t="shared" si="13"/>
        <v>Error</v>
      </c>
      <c r="J143" s="2"/>
    </row>
    <row r="144" spans="1:10" ht="38.25" x14ac:dyDescent="0.2">
      <c r="B144" s="6">
        <v>1</v>
      </c>
      <c r="D144" s="9" t="s">
        <v>67</v>
      </c>
      <c r="E144" s="48"/>
      <c r="F144" s="1"/>
      <c r="G144" s="1"/>
      <c r="H144" s="1"/>
      <c r="I144" s="8" t="str">
        <f t="shared" si="13"/>
        <v>Error</v>
      </c>
      <c r="J144" s="2"/>
    </row>
    <row r="145" spans="2:10" x14ac:dyDescent="0.2">
      <c r="D145" s="12" t="s">
        <v>18</v>
      </c>
      <c r="E145" s="13">
        <f>COUNT(B137:B144)</f>
        <v>8</v>
      </c>
      <c r="F145" s="14"/>
      <c r="G145" s="14"/>
      <c r="H145" s="38"/>
      <c r="I145" s="39" t="s">
        <v>19</v>
      </c>
      <c r="J145" s="40">
        <v>1</v>
      </c>
    </row>
    <row r="146" spans="2:10" x14ac:dyDescent="0.2">
      <c r="D146" s="15" t="s">
        <v>20</v>
      </c>
      <c r="E146" s="16">
        <f>COUNT(B137:B144)-COUNTIF(H137:H144,"N/A")</f>
        <v>8</v>
      </c>
      <c r="F146" s="17"/>
      <c r="G146" s="17"/>
      <c r="H146" s="41"/>
      <c r="I146" s="42" t="s">
        <v>21</v>
      </c>
      <c r="J146" s="43">
        <f>((4*E146)+(4*E147))/E146</f>
        <v>5.5</v>
      </c>
    </row>
    <row r="147" spans="2:10" x14ac:dyDescent="0.2">
      <c r="D147" s="15" t="s">
        <v>22</v>
      </c>
      <c r="E147" s="16">
        <f>COUNTIF(A137:A144,"X")-COUNTIFS(H137:H144,"N/A",A137:A144,"X")</f>
        <v>3</v>
      </c>
      <c r="F147" s="17"/>
      <c r="G147" s="17"/>
      <c r="H147" s="44"/>
      <c r="I147" s="42" t="s">
        <v>24</v>
      </c>
      <c r="J147" s="43">
        <f>(J146-J145)/4</f>
        <v>1.125</v>
      </c>
    </row>
    <row r="148" spans="2:10" ht="13.5" thickBot="1" x14ac:dyDescent="0.25">
      <c r="D148" s="15" t="s">
        <v>23</v>
      </c>
      <c r="E148" s="16">
        <f>SUM(I137:I144)</f>
        <v>0</v>
      </c>
      <c r="F148" s="17"/>
      <c r="G148" s="17"/>
      <c r="H148" s="44"/>
      <c r="I148" s="42" t="s">
        <v>76</v>
      </c>
      <c r="J148" s="43">
        <f>J145+J147</f>
        <v>2.125</v>
      </c>
    </row>
    <row r="149" spans="2:10" x14ac:dyDescent="0.2">
      <c r="D149" s="18" t="s">
        <v>25</v>
      </c>
      <c r="E149" s="19">
        <f>E148/E146</f>
        <v>0</v>
      </c>
      <c r="F149" s="49"/>
      <c r="G149" s="49"/>
      <c r="H149" s="44"/>
      <c r="I149" s="42" t="s">
        <v>77</v>
      </c>
      <c r="J149" s="43">
        <f>J148+J147</f>
        <v>3.25</v>
      </c>
    </row>
    <row r="150" spans="2:10" ht="13.5" thickBot="1" x14ac:dyDescent="0.25">
      <c r="D150" s="20" t="s">
        <v>26</v>
      </c>
      <c r="E150" s="21" t="str">
        <f>IF(E149&lt;J148,"Low",IF(E149&lt;J149,"Moderate",IF(E149&lt;J150,"Significant","High")))</f>
        <v>Low</v>
      </c>
      <c r="F150" s="50"/>
      <c r="G150" s="50"/>
      <c r="H150" s="45"/>
      <c r="I150" s="46" t="s">
        <v>78</v>
      </c>
      <c r="J150" s="47">
        <f>J149+J147</f>
        <v>4.375</v>
      </c>
    </row>
    <row r="151" spans="2:10" x14ac:dyDescent="0.2">
      <c r="D151" s="31"/>
      <c r="E151" s="51"/>
      <c r="F151" s="51"/>
      <c r="G151" s="51"/>
      <c r="H151" s="32"/>
      <c r="I151" s="33"/>
      <c r="J151" s="31"/>
    </row>
    <row r="152" spans="2:10" x14ac:dyDescent="0.2">
      <c r="D152" s="31"/>
      <c r="E152" s="51"/>
      <c r="F152" s="51"/>
      <c r="G152" s="51"/>
      <c r="H152" s="32"/>
      <c r="I152" s="33"/>
      <c r="J152" s="31"/>
    </row>
    <row r="153" spans="2:10" x14ac:dyDescent="0.2">
      <c r="D153" s="61" t="s">
        <v>27</v>
      </c>
      <c r="E153" s="62" t="s">
        <v>3</v>
      </c>
      <c r="F153" s="62" t="s">
        <v>4</v>
      </c>
      <c r="G153" s="62" t="s">
        <v>5</v>
      </c>
      <c r="H153" s="67" t="s">
        <v>6</v>
      </c>
      <c r="I153" s="67" t="s">
        <v>7</v>
      </c>
      <c r="J153" s="69" t="s">
        <v>8</v>
      </c>
    </row>
    <row r="154" spans="2:10" x14ac:dyDescent="0.2">
      <c r="D154" s="61"/>
      <c r="E154" s="62"/>
      <c r="F154" s="62"/>
      <c r="G154" s="62"/>
      <c r="H154" s="68"/>
      <c r="I154" s="68"/>
      <c r="J154" s="70"/>
    </row>
    <row r="155" spans="2:10" ht="15.75" x14ac:dyDescent="0.2">
      <c r="D155" s="63" t="s">
        <v>116</v>
      </c>
      <c r="E155" s="64"/>
      <c r="F155" s="64"/>
      <c r="G155" s="64"/>
      <c r="H155" s="64"/>
      <c r="I155" s="64"/>
      <c r="J155" s="64"/>
    </row>
    <row r="156" spans="2:10" x14ac:dyDescent="0.2">
      <c r="D156" s="65" t="s">
        <v>115</v>
      </c>
      <c r="E156" s="66"/>
      <c r="F156" s="66"/>
      <c r="G156" s="66"/>
      <c r="H156" s="66"/>
      <c r="I156" s="66"/>
      <c r="J156" s="66"/>
    </row>
    <row r="157" spans="2:10" ht="25.5" x14ac:dyDescent="0.2">
      <c r="B157" s="6">
        <v>1</v>
      </c>
      <c r="D157" s="35" t="s">
        <v>68</v>
      </c>
      <c r="E157" s="48"/>
      <c r="F157" s="1"/>
      <c r="G157" s="1"/>
      <c r="H157" s="1"/>
      <c r="I157" s="8" t="str">
        <f>IF($H157="High",4*$B157,IF($H157="Significant",3*$B157,IF($H157="Moderate",2*$B157,IF($H157="Low",1,IF($H157="N/A","-","Error")))))</f>
        <v>Error</v>
      </c>
      <c r="J157" s="23"/>
    </row>
    <row r="158" spans="2:10" ht="25.5" x14ac:dyDescent="0.2">
      <c r="B158" s="6">
        <v>1</v>
      </c>
      <c r="D158" s="55" t="s">
        <v>143</v>
      </c>
      <c r="E158" s="48"/>
      <c r="F158" s="1"/>
      <c r="G158" s="1"/>
      <c r="H158" s="1"/>
      <c r="I158" s="8" t="str">
        <f>IF($H158="High",4*$B158,IF($H158="Significant",3*$B158,IF($H158="Moderate",2*$B158,IF($H158="Low",1,IF($H158="N/A","-","Error")))))</f>
        <v>Error</v>
      </c>
      <c r="J158" s="23"/>
    </row>
    <row r="159" spans="2:10" ht="51" x14ac:dyDescent="0.2">
      <c r="B159" s="6">
        <v>1</v>
      </c>
      <c r="D159" s="55" t="s">
        <v>121</v>
      </c>
      <c r="E159" s="48"/>
      <c r="F159" s="1"/>
      <c r="G159" s="1"/>
      <c r="H159" s="1"/>
      <c r="I159" s="8" t="str">
        <f>IF($H159="High",4*$B159,IF($H159="Significant",3*$B159,IF($H159="Moderate",2*$B159,IF($H159="Low",1,IF($H159="N/A","-","Error")))))</f>
        <v>Error</v>
      </c>
      <c r="J159" s="23"/>
    </row>
    <row r="160" spans="2:10" ht="25.5" x14ac:dyDescent="0.2">
      <c r="B160" s="6">
        <v>1</v>
      </c>
      <c r="D160" s="55" t="s">
        <v>122</v>
      </c>
      <c r="E160" s="48"/>
      <c r="F160" s="1"/>
      <c r="G160" s="1"/>
      <c r="H160" s="1"/>
      <c r="I160" s="8" t="str">
        <f t="shared" ref="I160:I162" si="14">IF($H160="High",4*$B160,IF($H160="Significant",3*$B160,IF($H160="Moderate",2*$B160,IF($H160="Low",1,IF($H160="N/A","-","Error")))))</f>
        <v>Error</v>
      </c>
      <c r="J160" s="23"/>
    </row>
    <row r="161" spans="1:10" ht="25.5" x14ac:dyDescent="0.2">
      <c r="B161" s="6">
        <v>1</v>
      </c>
      <c r="D161" s="55" t="s">
        <v>123</v>
      </c>
      <c r="E161" s="48"/>
      <c r="F161" s="1"/>
      <c r="G161" s="1"/>
      <c r="H161" s="1"/>
      <c r="I161" s="8" t="str">
        <f t="shared" si="14"/>
        <v>Error</v>
      </c>
      <c r="J161" s="23"/>
    </row>
    <row r="162" spans="1:10" ht="63.75" x14ac:dyDescent="0.2">
      <c r="B162" s="6">
        <v>1</v>
      </c>
      <c r="D162" s="55" t="s">
        <v>124</v>
      </c>
      <c r="E162" s="48"/>
      <c r="F162" s="1"/>
      <c r="G162" s="1"/>
      <c r="H162" s="1"/>
      <c r="I162" s="8" t="str">
        <f t="shared" si="14"/>
        <v>Error</v>
      </c>
      <c r="J162" s="23"/>
    </row>
    <row r="163" spans="1:10" ht="51" x14ac:dyDescent="0.2">
      <c r="B163" s="6">
        <v>1</v>
      </c>
      <c r="D163" s="34" t="s">
        <v>125</v>
      </c>
      <c r="E163" s="48"/>
      <c r="F163" s="1"/>
      <c r="G163" s="1"/>
      <c r="H163" s="1"/>
      <c r="I163" s="8" t="str">
        <f>IF($H163="High",4*$B163,IF($H163="Significant",3*$B163,IF($H163="Moderate",2*$B163,IF($H163="Low",1,IF($H163="N/A","-","Error")))))</f>
        <v>Error</v>
      </c>
      <c r="J163" s="23"/>
    </row>
    <row r="164" spans="1:10" ht="38.25" x14ac:dyDescent="0.2">
      <c r="A164" s="6" t="s">
        <v>10</v>
      </c>
      <c r="B164" s="6">
        <v>2</v>
      </c>
      <c r="D164" s="82" t="s">
        <v>126</v>
      </c>
      <c r="E164" s="78"/>
      <c r="F164" s="79"/>
      <c r="G164" s="79"/>
      <c r="H164" s="79"/>
      <c r="I164" s="80" t="str">
        <f t="shared" ref="I164:I177" si="15">IF($H164="High",4*$B164,IF($H164="Significant",3*$B164,IF($H164="Moderate",2*$B164,IF($H164="Low",1,IF($H164="N/A","-","Error")))))</f>
        <v>Error</v>
      </c>
      <c r="J164" s="84"/>
    </row>
    <row r="165" spans="1:10" ht="38.25" x14ac:dyDescent="0.2">
      <c r="B165" s="6">
        <v>1</v>
      </c>
      <c r="D165" s="36" t="s">
        <v>127</v>
      </c>
      <c r="E165" s="48"/>
      <c r="F165" s="1"/>
      <c r="G165" s="1"/>
      <c r="H165" s="1"/>
      <c r="I165" s="8" t="str">
        <f t="shared" si="15"/>
        <v>Error</v>
      </c>
      <c r="J165" s="23"/>
    </row>
    <row r="166" spans="1:10" ht="25.5" x14ac:dyDescent="0.2">
      <c r="A166" s="6" t="s">
        <v>10</v>
      </c>
      <c r="B166" s="6">
        <v>2</v>
      </c>
      <c r="D166" s="82" t="s">
        <v>128</v>
      </c>
      <c r="E166" s="78"/>
      <c r="F166" s="79"/>
      <c r="G166" s="79"/>
      <c r="H166" s="79"/>
      <c r="I166" s="80" t="str">
        <f t="shared" si="15"/>
        <v>Error</v>
      </c>
      <c r="J166" s="84"/>
    </row>
    <row r="167" spans="1:10" ht="63.75" x14ac:dyDescent="0.2">
      <c r="B167" s="6">
        <v>1</v>
      </c>
      <c r="D167" s="37" t="s">
        <v>129</v>
      </c>
      <c r="E167" s="48"/>
      <c r="F167" s="1"/>
      <c r="G167" s="1"/>
      <c r="H167" s="1"/>
      <c r="I167" s="8" t="str">
        <f t="shared" si="15"/>
        <v>Error</v>
      </c>
      <c r="J167" s="23"/>
    </row>
    <row r="168" spans="1:10" ht="38.25" x14ac:dyDescent="0.2">
      <c r="A168" s="6" t="s">
        <v>10</v>
      </c>
      <c r="B168" s="6">
        <v>2</v>
      </c>
      <c r="D168" s="82" t="s">
        <v>130</v>
      </c>
      <c r="E168" s="78"/>
      <c r="F168" s="79"/>
      <c r="G168" s="79"/>
      <c r="H168" s="79"/>
      <c r="I168" s="80" t="str">
        <f t="shared" si="15"/>
        <v>Error</v>
      </c>
      <c r="J168" s="84"/>
    </row>
    <row r="169" spans="1:10" ht="25.5" x14ac:dyDescent="0.2">
      <c r="B169" s="6">
        <v>1</v>
      </c>
      <c r="D169" s="36" t="s">
        <v>131</v>
      </c>
      <c r="E169" s="48"/>
      <c r="F169" s="1"/>
      <c r="G169" s="1"/>
      <c r="H169" s="1"/>
      <c r="I169" s="8" t="str">
        <f t="shared" si="15"/>
        <v>Error</v>
      </c>
      <c r="J169" s="23"/>
    </row>
    <row r="170" spans="1:10" ht="38.25" x14ac:dyDescent="0.2">
      <c r="A170" s="6" t="s">
        <v>10</v>
      </c>
      <c r="B170" s="6">
        <v>2</v>
      </c>
      <c r="D170" s="82" t="s">
        <v>132</v>
      </c>
      <c r="E170" s="78"/>
      <c r="F170" s="79"/>
      <c r="G170" s="79"/>
      <c r="H170" s="79"/>
      <c r="I170" s="80" t="str">
        <f t="shared" si="15"/>
        <v>Error</v>
      </c>
      <c r="J170" s="84"/>
    </row>
    <row r="171" spans="1:10" ht="51" x14ac:dyDescent="0.2">
      <c r="A171" s="6" t="s">
        <v>10</v>
      </c>
      <c r="B171" s="6">
        <v>2</v>
      </c>
      <c r="D171" s="86" t="s">
        <v>133</v>
      </c>
      <c r="E171" s="78"/>
      <c r="F171" s="79"/>
      <c r="G171" s="79"/>
      <c r="H171" s="79"/>
      <c r="I171" s="80" t="str">
        <f t="shared" si="15"/>
        <v>Error</v>
      </c>
      <c r="J171" s="85"/>
    </row>
    <row r="172" spans="1:10" ht="25.5" x14ac:dyDescent="0.2">
      <c r="B172" s="6">
        <v>1</v>
      </c>
      <c r="D172" s="56" t="s">
        <v>134</v>
      </c>
      <c r="E172" s="48"/>
      <c r="F172" s="1"/>
      <c r="G172" s="1"/>
      <c r="H172" s="1"/>
      <c r="I172" s="8" t="str">
        <f t="shared" si="15"/>
        <v>Error</v>
      </c>
      <c r="J172" s="25"/>
    </row>
    <row r="173" spans="1:10" x14ac:dyDescent="0.2">
      <c r="D173" s="65" t="s">
        <v>139</v>
      </c>
      <c r="E173" s="66"/>
      <c r="F173" s="66"/>
      <c r="G173" s="66"/>
      <c r="H173" s="66"/>
      <c r="I173" s="66"/>
      <c r="J173" s="66"/>
    </row>
    <row r="174" spans="1:10" ht="25.5" x14ac:dyDescent="0.2">
      <c r="B174" s="6">
        <v>1</v>
      </c>
      <c r="D174" s="57" t="s">
        <v>135</v>
      </c>
      <c r="E174" s="48"/>
      <c r="F174" s="1"/>
      <c r="G174" s="1"/>
      <c r="H174" s="1"/>
      <c r="I174" s="8" t="str">
        <f t="shared" si="15"/>
        <v>Error</v>
      </c>
      <c r="J174" s="54"/>
    </row>
    <row r="175" spans="1:10" ht="38.25" x14ac:dyDescent="0.2">
      <c r="B175" s="6">
        <v>1</v>
      </c>
      <c r="D175" s="57" t="s">
        <v>136</v>
      </c>
      <c r="E175" s="48"/>
      <c r="F175" s="1"/>
      <c r="G175" s="1"/>
      <c r="H175" s="1"/>
      <c r="I175" s="8" t="str">
        <f t="shared" si="15"/>
        <v>Error</v>
      </c>
      <c r="J175" s="25"/>
    </row>
    <row r="176" spans="1:10" ht="25.5" x14ac:dyDescent="0.2">
      <c r="B176" s="6">
        <v>1</v>
      </c>
      <c r="D176" s="57" t="s">
        <v>137</v>
      </c>
      <c r="E176" s="48"/>
      <c r="F176" s="1"/>
      <c r="G176" s="1"/>
      <c r="H176" s="1"/>
      <c r="I176" s="8" t="str">
        <f t="shared" si="15"/>
        <v>Error</v>
      </c>
      <c r="J176" s="25"/>
    </row>
    <row r="177" spans="2:10" x14ac:dyDescent="0.2">
      <c r="B177" s="6">
        <v>1</v>
      </c>
      <c r="D177" s="57" t="s">
        <v>138</v>
      </c>
      <c r="E177" s="48"/>
      <c r="F177" s="1"/>
      <c r="G177" s="1"/>
      <c r="H177" s="1"/>
      <c r="I177" s="8" t="str">
        <f t="shared" si="15"/>
        <v>Error</v>
      </c>
      <c r="J177" s="25"/>
    </row>
    <row r="178" spans="2:10" x14ac:dyDescent="0.2">
      <c r="D178" s="12" t="s">
        <v>18</v>
      </c>
      <c r="E178" s="13">
        <f>COUNT(B157:B177)</f>
        <v>20</v>
      </c>
      <c r="F178" s="14"/>
      <c r="G178" s="14"/>
      <c r="H178" s="38"/>
      <c r="I178" s="39" t="s">
        <v>19</v>
      </c>
      <c r="J178" s="40">
        <v>1</v>
      </c>
    </row>
    <row r="179" spans="2:10" x14ac:dyDescent="0.2">
      <c r="D179" s="15" t="s">
        <v>20</v>
      </c>
      <c r="E179" s="16">
        <f>COUNT(B157:B177)-COUNTIF(H157:H171,"N/A")</f>
        <v>20</v>
      </c>
      <c r="F179" s="17"/>
      <c r="G179" s="17"/>
      <c r="H179" s="41"/>
      <c r="I179" s="42" t="s">
        <v>21</v>
      </c>
      <c r="J179" s="43">
        <f>((4*E179)+(4*E180))/E179</f>
        <v>5</v>
      </c>
    </row>
    <row r="180" spans="2:10" x14ac:dyDescent="0.2">
      <c r="D180" s="15" t="s">
        <v>22</v>
      </c>
      <c r="E180" s="16">
        <f>COUNTIF(A157:A177,"X")-COUNTIFS(H157:H177,"N/A",A157:A177,"X")</f>
        <v>5</v>
      </c>
      <c r="F180" s="17"/>
      <c r="G180" s="17"/>
      <c r="H180" s="44"/>
      <c r="I180" s="42" t="s">
        <v>24</v>
      </c>
      <c r="J180" s="43">
        <f>(J179-J178)/4</f>
        <v>1</v>
      </c>
    </row>
    <row r="181" spans="2:10" ht="13.5" thickBot="1" x14ac:dyDescent="0.25">
      <c r="D181" s="15" t="s">
        <v>23</v>
      </c>
      <c r="E181" s="16">
        <f>SUM(I157:I177)</f>
        <v>0</v>
      </c>
      <c r="F181" s="17"/>
      <c r="G181" s="17"/>
      <c r="H181" s="44"/>
      <c r="I181" s="42" t="s">
        <v>76</v>
      </c>
      <c r="J181" s="43">
        <f>J178+J180</f>
        <v>2</v>
      </c>
    </row>
    <row r="182" spans="2:10" x14ac:dyDescent="0.2">
      <c r="D182" s="18" t="s">
        <v>25</v>
      </c>
      <c r="E182" s="19">
        <f>E181/E179</f>
        <v>0</v>
      </c>
      <c r="F182" s="49"/>
      <c r="G182" s="49"/>
      <c r="H182" s="44"/>
      <c r="I182" s="42" t="s">
        <v>77</v>
      </c>
      <c r="J182" s="43">
        <f>J181+J180</f>
        <v>3</v>
      </c>
    </row>
    <row r="183" spans="2:10" ht="13.5" thickBot="1" x14ac:dyDescent="0.25">
      <c r="D183" s="20" t="s">
        <v>26</v>
      </c>
      <c r="E183" s="21" t="str">
        <f>IF(E182&lt;J181,"Low",IF(E182&lt;J182,"Moderate",IF(E182&lt;J183,"Significant","High")))</f>
        <v>Low</v>
      </c>
      <c r="F183" s="50"/>
      <c r="G183" s="50"/>
      <c r="H183" s="45"/>
      <c r="I183" s="46" t="s">
        <v>78</v>
      </c>
      <c r="J183" s="47">
        <f>J182+J180</f>
        <v>4</v>
      </c>
    </row>
    <row r="184" spans="2:10" x14ac:dyDescent="0.2">
      <c r="D184" s="31"/>
      <c r="E184" s="51"/>
      <c r="F184" s="51"/>
      <c r="G184" s="51"/>
      <c r="H184" s="32"/>
      <c r="I184" s="33"/>
      <c r="J184" s="31"/>
    </row>
    <row r="188" spans="2:10" ht="15.75" x14ac:dyDescent="0.2">
      <c r="D188" s="58" t="s">
        <v>70</v>
      </c>
      <c r="E188" s="59"/>
      <c r="F188" s="59"/>
      <c r="G188" s="59"/>
      <c r="H188" s="59"/>
      <c r="I188" s="59"/>
      <c r="J188" s="60"/>
    </row>
    <row r="189" spans="2:10" x14ac:dyDescent="0.2">
      <c r="D189" s="12" t="s">
        <v>72</v>
      </c>
      <c r="E189" s="13">
        <f>COUNT(B6:B177)</f>
        <v>96</v>
      </c>
      <c r="F189" s="14"/>
      <c r="G189" s="14"/>
      <c r="H189" s="38"/>
      <c r="I189" s="39" t="s">
        <v>19</v>
      </c>
      <c r="J189" s="40">
        <v>1</v>
      </c>
    </row>
    <row r="190" spans="2:10" x14ac:dyDescent="0.2">
      <c r="D190" s="15" t="s">
        <v>73</v>
      </c>
      <c r="E190" s="16">
        <f>COUNT(B6:B177)-COUNTIF(H6:H177,"N/A")</f>
        <v>96</v>
      </c>
      <c r="F190" s="17"/>
      <c r="G190" s="17"/>
      <c r="H190" s="41"/>
      <c r="I190" s="42" t="s">
        <v>21</v>
      </c>
      <c r="J190" s="43">
        <f>((4*E190)+(4*E191))/E190</f>
        <v>5.625</v>
      </c>
    </row>
    <row r="191" spans="2:10" x14ac:dyDescent="0.2">
      <c r="D191" s="15" t="s">
        <v>71</v>
      </c>
      <c r="E191" s="16">
        <f>COUNTIF(A6:A171,"X")-COUNTIFS(H6:H171,"N/A",A6:A171,"X")</f>
        <v>39</v>
      </c>
      <c r="F191" s="17"/>
      <c r="G191" s="17"/>
      <c r="H191" s="44"/>
      <c r="I191" s="42" t="s">
        <v>24</v>
      </c>
      <c r="J191" s="43">
        <f>(J190-J189)/4</f>
        <v>1.15625</v>
      </c>
    </row>
    <row r="192" spans="2:10" ht="13.5" thickBot="1" x14ac:dyDescent="0.25">
      <c r="D192" s="15" t="s">
        <v>23</v>
      </c>
      <c r="E192" s="16">
        <f>SUM(E20,E38,E57,E108,E130,E148,E181)</f>
        <v>0</v>
      </c>
      <c r="F192" s="17"/>
      <c r="G192" s="17"/>
      <c r="H192" s="44"/>
      <c r="I192" s="42" t="s">
        <v>76</v>
      </c>
      <c r="J192" s="43">
        <f>J189+J191</f>
        <v>2.15625</v>
      </c>
    </row>
    <row r="193" spans="4:10" x14ac:dyDescent="0.2">
      <c r="D193" s="18" t="s">
        <v>74</v>
      </c>
      <c r="E193" s="19">
        <f>E192/E190</f>
        <v>0</v>
      </c>
      <c r="F193" s="49"/>
      <c r="G193" s="49"/>
      <c r="H193" s="44"/>
      <c r="I193" s="42" t="s">
        <v>77</v>
      </c>
      <c r="J193" s="43">
        <f>J192+J191</f>
        <v>3.3125</v>
      </c>
    </row>
    <row r="194" spans="4:10" ht="13.5" thickBot="1" x14ac:dyDescent="0.25">
      <c r="D194" s="20" t="s">
        <v>75</v>
      </c>
      <c r="E194" s="21" t="str">
        <f>IF(E193&lt;J192,"Low",IF(E193&lt;J193,"Moderate",IF(E193&lt;J194,"Significant","High")))</f>
        <v>Low</v>
      </c>
      <c r="F194" s="50"/>
      <c r="G194" s="50"/>
      <c r="H194" s="45"/>
      <c r="I194" s="46" t="s">
        <v>78</v>
      </c>
      <c r="J194" s="47">
        <f>J193+J191</f>
        <v>4.46875</v>
      </c>
    </row>
  </sheetData>
  <mergeCells count="69">
    <mergeCell ref="I24:I25"/>
    <mergeCell ref="J24:J25"/>
    <mergeCell ref="D26:J26"/>
    <mergeCell ref="D5:J5"/>
    <mergeCell ref="I3:I4"/>
    <mergeCell ref="J3:J4"/>
    <mergeCell ref="D3:D4"/>
    <mergeCell ref="E3:E4"/>
    <mergeCell ref="F3:F4"/>
    <mergeCell ref="G3:G4"/>
    <mergeCell ref="H3:H4"/>
    <mergeCell ref="D24:D25"/>
    <mergeCell ref="E24:E25"/>
    <mergeCell ref="F24:F25"/>
    <mergeCell ref="G24:G25"/>
    <mergeCell ref="H24:H25"/>
    <mergeCell ref="D136:J136"/>
    <mergeCell ref="D116:J116"/>
    <mergeCell ref="D121:J121"/>
    <mergeCell ref="G43:G44"/>
    <mergeCell ref="H43:H44"/>
    <mergeCell ref="I43:I44"/>
    <mergeCell ref="J43:J44"/>
    <mergeCell ref="D43:D44"/>
    <mergeCell ref="E43:E44"/>
    <mergeCell ref="F43:F44"/>
    <mergeCell ref="H134:H135"/>
    <mergeCell ref="I134:I135"/>
    <mergeCell ref="D74:J74"/>
    <mergeCell ref="D79:J79"/>
    <mergeCell ref="D86:J86"/>
    <mergeCell ref="D89:J89"/>
    <mergeCell ref="I62:I63"/>
    <mergeCell ref="J62:J63"/>
    <mergeCell ref="D45:J45"/>
    <mergeCell ref="H153:H154"/>
    <mergeCell ref="I153:I154"/>
    <mergeCell ref="J153:J154"/>
    <mergeCell ref="D64:J64"/>
    <mergeCell ref="D65:J65"/>
    <mergeCell ref="D70:J70"/>
    <mergeCell ref="D98:J98"/>
    <mergeCell ref="D100:J100"/>
    <mergeCell ref="D62:D63"/>
    <mergeCell ref="E62:E63"/>
    <mergeCell ref="F62:F63"/>
    <mergeCell ref="G62:G63"/>
    <mergeCell ref="H62:H63"/>
    <mergeCell ref="I113:I114"/>
    <mergeCell ref="J113:J114"/>
    <mergeCell ref="D115:J115"/>
    <mergeCell ref="D134:D135"/>
    <mergeCell ref="E134:E135"/>
    <mergeCell ref="F134:F135"/>
    <mergeCell ref="G134:G135"/>
    <mergeCell ref="J134:J135"/>
    <mergeCell ref="D113:D114"/>
    <mergeCell ref="E113:E114"/>
    <mergeCell ref="F113:F114"/>
    <mergeCell ref="G113:G114"/>
    <mergeCell ref="H113:H114"/>
    <mergeCell ref="D188:J188"/>
    <mergeCell ref="D153:D154"/>
    <mergeCell ref="E153:E154"/>
    <mergeCell ref="F153:F154"/>
    <mergeCell ref="G153:G154"/>
    <mergeCell ref="D155:J155"/>
    <mergeCell ref="D156:J156"/>
    <mergeCell ref="D173:J173"/>
  </mergeCells>
  <dataValidations count="5">
    <dataValidation type="list" allowBlank="1" showInputMessage="1" showErrorMessage="1" sqref="H6:H16 H122:H126 H137:H144 H27:H34 H80:H85 H99 H117:H120 H46:H53 H66:H69 H75:H78 H87:H88 H90:H97 H71:H73 H101:H104 H174:H177 H157:H172">
      <formula1>"N/A,High,Significant,Moderate,Low"</formula1>
    </dataValidation>
    <dataValidation type="list" allowBlank="1" showInputMessage="1" showErrorMessage="1" errorTitle="Enter &quot;a&quot; only" promptTitle="Enter &quot;a&quot; only" sqref="E6:E16 E27:E34 E46:E53 E66:E69 E71:E73 E75:E78 E80:E85 E87:E88 E90:E97 E99 E101:E104 E117:E120 E122:E126 E137:E144 E174:E177 E157:E172">
      <formula1>"Yes"</formula1>
    </dataValidation>
    <dataValidation type="list" allowBlank="1" showInputMessage="1" showErrorMessage="1" errorTitle="Enter &quot;a&quot; only" promptTitle="Enter &quot;a&quot; only" sqref="F6:F16 F27:F34 F46:F53 F66:F69 F71:F73 F75:F78 F80:F85 F87:F88 F90:F97 F99 F101:F104 F117:F120 F122:F126 F137:F144 F174:F177 F157:F172">
      <formula1>"No"</formula1>
    </dataValidation>
    <dataValidation type="list" allowBlank="1" showInputMessage="1" showErrorMessage="1" errorTitle="Enter &quot;a&quot; only" promptTitle="Enter &quot;a&quot; only" sqref="G6:G16 G27:G34 G66:G69 G71:G73 G75:G78 G80:G85 G87:G88 G90:G97 G99 G101:G104 G117:G120 G122:G126 G137:G144 G174:G177 G157:G172">
      <formula1>"N/A"</formula1>
    </dataValidation>
    <dataValidation type="list" allowBlank="1" showDropDown="1" showInputMessage="1" showErrorMessage="1" errorTitle="Enter &quot;a&quot; only" promptTitle="Enter &quot;a&quot; only" sqref="G46:G53">
      <formula1>"N/A"</formula1>
    </dataValidation>
  </dataValidations>
  <pageMargins left="0.25" right="0.25" top="0.75" bottom="0.75" header="0.3" footer="0.3"/>
  <pageSetup scale="85" orientation="landscape" r:id="rId1"/>
  <rowBreaks count="8" manualBreakCount="8">
    <brk id="41" max="16383" man="1"/>
    <brk id="60" max="16383" man="1"/>
    <brk id="78" max="16383" man="1"/>
    <brk id="88" max="16383" man="1"/>
    <brk id="111" max="16383" man="1"/>
    <brk id="132" max="16383" man="1"/>
    <brk id="151" max="16383" man="1"/>
    <brk id="16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E69A3CF3EF801C4C92C3EA3A8A312798" ma:contentTypeVersion="4" ma:contentTypeDescription="" ma:contentTypeScope="" ma:versionID="18885a47f56e8bf7c431ff49690cdc3f">
  <xsd:schema xmlns:xsd="http://www.w3.org/2001/XMLSchema" xmlns:xs="http://www.w3.org/2001/XMLSchema" xmlns:p="http://schemas.microsoft.com/office/2006/metadata/properties" xmlns:ns2="ca283e0b-db31-4043-a2ef-b80661bf084a" xmlns:ns3="http://schemas.microsoft.com/sharepoint.v3" targetNamespace="http://schemas.microsoft.com/office/2006/metadata/properties" ma:root="true" ma:fieldsID="ee9f0b7385c17b633f17cdf9d25a4055" ns2:_="" ns3:_="">
    <xsd:import namespace="ca283e0b-db31-4043-a2ef-b80661bf084a"/>
    <xsd:import namespace="http://schemas.microsoft.com/sharepoint.v3"/>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format="RadioButtons"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readOnly="false" ma:default=""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7180e670-7c99-4f8a-ac27-847b5277548f}" ma:internalName="TaxCatchAllLabel" ma:readOnly="true" ma:showField="CatchAllDataLabel" ma:web="4fa1f330-ca69-4857-8917-00e57e32e593">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7180e670-7c99-4f8a-ac27-847b5277548f}" ma:internalName="TaxCatchAll" ma:showField="CatchAllData" ma:web="4fa1f330-ca69-4857-8917-00e57e32e593">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haredContentType xmlns="Microsoft.SharePoint.Taxonomy.ContentTypeSync" SourceId="73f51738-d318-4883-9d64-4f0bd0ccc55e" ContentTypeId="0x0101009BA85F8052A6DA4FA3E31FF9F74C6970"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D534B-B86F-4502-B694-C9198AE20F15}"/>
</file>

<file path=customXml/itemProps2.xml><?xml version="1.0" encoding="utf-8"?>
<ds:datastoreItem xmlns:ds="http://schemas.openxmlformats.org/officeDocument/2006/customXml" ds:itemID="{8933A681-0681-4593-A979-DA2D2E05E061}"/>
</file>

<file path=customXml/itemProps3.xml><?xml version="1.0" encoding="utf-8"?>
<ds:datastoreItem xmlns:ds="http://schemas.openxmlformats.org/officeDocument/2006/customXml" ds:itemID="{6AEB929F-E138-4506-A900-CF56AC222423}"/>
</file>

<file path=customXml/itemProps4.xml><?xml version="1.0" encoding="utf-8"?>
<ds:datastoreItem xmlns:ds="http://schemas.openxmlformats.org/officeDocument/2006/customXml" ds:itemID="{CD9EED12-2082-4AC8-AD7C-08691FB310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 version</vt:lpstr>
    </vt:vector>
  </TitlesOfParts>
  <Company>Moore Stephens LLP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Acland</dc:creator>
  <cp:lastModifiedBy>Slavi Nikolov</cp:lastModifiedBy>
  <cp:lastPrinted>2016-05-12T14:38:34Z</cp:lastPrinted>
  <dcterms:created xsi:type="dcterms:W3CDTF">2016-01-06T14:37:52Z</dcterms:created>
  <dcterms:modified xsi:type="dcterms:W3CDTF">2016-05-12T14:43:04Z</dcterms:modified>
</cp:coreProperties>
</file>