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unicef-my.sharepoint.com/personal/rwilliams_unicef_org/Documents/Rory/HACT/"/>
    </mc:Choice>
  </mc:AlternateContent>
  <xr:revisionPtr revIDLastSave="0" documentId="8_{8A0764C4-F258-44BE-95BC-3E100BDDA207}" xr6:coauthVersionLast="47" xr6:coauthVersionMax="47" xr10:uidLastSave="{00000000-0000-0000-0000-000000000000}"/>
  <bookViews>
    <workbookView xWindow="-110" yWindow="-110" windowWidth="19420" windowHeight="11620" xr2:uid="{00000000-000D-0000-FFFF-FFFF00000000}"/>
  </bookViews>
  <sheets>
    <sheet name="Sum" sheetId="4" r:id="rId1"/>
    <sheet name="FACE_1" sheetId="2" r:id="rId2"/>
    <sheet name="FACE_2" sheetId="6" r:id="rId3"/>
    <sheet name="Exp_vs_Budget_1" sheetId="1" r:id="rId4"/>
    <sheet name="Exp_vs_Budget_2" sheetId="9" r:id="rId5"/>
    <sheet name="Detailed_Exp_1" sheetId="3" r:id="rId6"/>
    <sheet name="Detailed_Exp_2"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6" i="9" l="1"/>
  <c r="L62" i="9"/>
  <c r="N62" i="9" s="1"/>
  <c r="L56" i="9"/>
  <c r="L44" i="9"/>
  <c r="L38" i="9"/>
  <c r="L25" i="9"/>
  <c r="L19" i="9"/>
  <c r="N19" i="9" s="1"/>
  <c r="K68" i="9"/>
  <c r="F65" i="9"/>
  <c r="J65" i="9" s="1"/>
  <c r="J66" i="9" s="1"/>
  <c r="F64" i="9"/>
  <c r="F66" i="9" s="1"/>
  <c r="F68" i="9" s="1"/>
  <c r="F70" i="9" s="1"/>
  <c r="H62" i="9"/>
  <c r="F62" i="9"/>
  <c r="F61" i="9"/>
  <c r="J61" i="9" s="1"/>
  <c r="F60" i="9"/>
  <c r="J60" i="9" s="1"/>
  <c r="F59" i="9"/>
  <c r="J59" i="9" s="1"/>
  <c r="F58" i="9"/>
  <c r="J58" i="9" s="1"/>
  <c r="J62" i="9" s="1"/>
  <c r="H56" i="9"/>
  <c r="F55" i="9"/>
  <c r="J55" i="9" s="1"/>
  <c r="F54" i="9"/>
  <c r="J54" i="9" s="1"/>
  <c r="F53" i="9"/>
  <c r="J53" i="9" s="1"/>
  <c r="F52" i="9"/>
  <c r="J52" i="9" s="1"/>
  <c r="F51" i="9"/>
  <c r="J51" i="9" s="1"/>
  <c r="J50" i="9"/>
  <c r="J56" i="9" s="1"/>
  <c r="F50" i="9"/>
  <c r="F56" i="9" s="1"/>
  <c r="F44" i="9"/>
  <c r="F46" i="9" s="1"/>
  <c r="H43" i="9"/>
  <c r="H44" i="9" s="1"/>
  <c r="H46" i="9" s="1"/>
  <c r="F42" i="9"/>
  <c r="J42" i="9" s="1"/>
  <c r="F41" i="9"/>
  <c r="J41" i="9" s="1"/>
  <c r="J44" i="9" s="1"/>
  <c r="H38" i="9"/>
  <c r="F38" i="9"/>
  <c r="J37" i="9"/>
  <c r="J36" i="9"/>
  <c r="J35" i="9"/>
  <c r="J38" i="9" s="1"/>
  <c r="J34" i="9"/>
  <c r="J33" i="9"/>
  <c r="J32" i="9"/>
  <c r="J31" i="9"/>
  <c r="F24" i="9"/>
  <c r="H24" i="9" s="1"/>
  <c r="H25" i="9" s="1"/>
  <c r="H27" i="9" s="1"/>
  <c r="F23" i="9"/>
  <c r="J23" i="9" s="1"/>
  <c r="F22" i="9"/>
  <c r="F25" i="9" s="1"/>
  <c r="F27" i="9" s="1"/>
  <c r="J19" i="9"/>
  <c r="H19" i="9"/>
  <c r="F19" i="9"/>
  <c r="J18" i="9"/>
  <c r="J17" i="9"/>
  <c r="H16" i="9"/>
  <c r="H15" i="9"/>
  <c r="J14" i="9"/>
  <c r="J13" i="9"/>
  <c r="J12" i="9"/>
  <c r="J11" i="9"/>
  <c r="J10" i="9"/>
  <c r="J9" i="9"/>
  <c r="E9" i="9"/>
  <c r="J8" i="9"/>
  <c r="N70" i="1"/>
  <c r="N68" i="1"/>
  <c r="N62" i="1"/>
  <c r="N56" i="1"/>
  <c r="N46" i="1"/>
  <c r="N44" i="1"/>
  <c r="N38" i="1"/>
  <c r="N27" i="1"/>
  <c r="N25" i="1"/>
  <c r="N19" i="1"/>
  <c r="B20" i="4"/>
  <c r="B15" i="4"/>
  <c r="B17" i="4" s="1"/>
  <c r="B4" i="4"/>
  <c r="J23" i="6"/>
  <c r="J24" i="6"/>
  <c r="J22" i="6"/>
  <c r="J20" i="6"/>
  <c r="J19" i="6"/>
  <c r="J17" i="6"/>
  <c r="J16" i="6"/>
  <c r="E44" i="8"/>
  <c r="K68" i="1"/>
  <c r="K4" i="3"/>
  <c r="L19" i="1" s="1"/>
  <c r="K10" i="8"/>
  <c r="K9" i="8"/>
  <c r="K8" i="8"/>
  <c r="K7" i="8"/>
  <c r="K6" i="8"/>
  <c r="K5" i="8"/>
  <c r="K4" i="8"/>
  <c r="N26" i="6"/>
  <c r="I26" i="6"/>
  <c r="I24" i="6"/>
  <c r="I23" i="6"/>
  <c r="I22" i="6"/>
  <c r="I20" i="6"/>
  <c r="I19" i="6"/>
  <c r="I17" i="6"/>
  <c r="I16" i="6"/>
  <c r="L46" i="9" l="1"/>
  <c r="L27" i="9"/>
  <c r="N27" i="9" s="1"/>
  <c r="N38" i="9"/>
  <c r="J46" i="9"/>
  <c r="N56" i="9"/>
  <c r="N46" i="9"/>
  <c r="J68" i="9"/>
  <c r="J70" i="9" s="1"/>
  <c r="N25" i="9"/>
  <c r="L68" i="9"/>
  <c r="J22" i="9"/>
  <c r="J25" i="9" s="1"/>
  <c r="J27" i="9" s="1"/>
  <c r="N44" i="9"/>
  <c r="H64" i="9"/>
  <c r="H66" i="9" s="1"/>
  <c r="H68" i="9" s="1"/>
  <c r="H70" i="9" s="1"/>
  <c r="K11" i="8"/>
  <c r="J24" i="2"/>
  <c r="K5" i="3"/>
  <c r="L25" i="1" s="1"/>
  <c r="K6" i="3"/>
  <c r="L38" i="1" s="1"/>
  <c r="K7" i="3"/>
  <c r="K8" i="3"/>
  <c r="L56" i="1" s="1"/>
  <c r="K9" i="3"/>
  <c r="L62" i="1" s="1"/>
  <c r="K10" i="3"/>
  <c r="E31" i="3"/>
  <c r="L70" i="9" l="1"/>
  <c r="N70" i="9" s="1"/>
  <c r="N68" i="9"/>
  <c r="L68" i="1"/>
  <c r="L44" i="1"/>
  <c r="J19" i="2"/>
  <c r="J16" i="2"/>
  <c r="J22" i="2"/>
  <c r="J17" i="2"/>
  <c r="J23" i="2"/>
  <c r="L27" i="1"/>
  <c r="K11" i="3"/>
  <c r="F65" i="1"/>
  <c r="J65" i="1" s="1"/>
  <c r="J66" i="1" s="1"/>
  <c r="I24" i="2" s="1"/>
  <c r="F64" i="1"/>
  <c r="H62" i="1"/>
  <c r="F61" i="1"/>
  <c r="J61" i="1" s="1"/>
  <c r="F60" i="1"/>
  <c r="J60" i="1" s="1"/>
  <c r="F59" i="1"/>
  <c r="J59" i="1" s="1"/>
  <c r="F58" i="1"/>
  <c r="H56" i="1"/>
  <c r="F55" i="1"/>
  <c r="F54" i="1"/>
  <c r="F53" i="1"/>
  <c r="F52" i="1"/>
  <c r="F51" i="1"/>
  <c r="F50" i="1"/>
  <c r="H43" i="1"/>
  <c r="H44" i="1" s="1"/>
  <c r="F42" i="1"/>
  <c r="J42" i="1" s="1"/>
  <c r="F41" i="1"/>
  <c r="H38" i="1"/>
  <c r="F38" i="1"/>
  <c r="J37" i="1"/>
  <c r="J36" i="1"/>
  <c r="J35" i="1"/>
  <c r="J34" i="1"/>
  <c r="J33" i="1"/>
  <c r="J32" i="1"/>
  <c r="J31" i="1"/>
  <c r="F24" i="1"/>
  <c r="H24" i="1" s="1"/>
  <c r="H25" i="1" s="1"/>
  <c r="F23" i="1"/>
  <c r="J23" i="1" s="1"/>
  <c r="F22" i="1"/>
  <c r="F19" i="1"/>
  <c r="J18" i="1"/>
  <c r="J17" i="1"/>
  <c r="H16" i="1"/>
  <c r="H15" i="1"/>
  <c r="H19" i="1" s="1"/>
  <c r="J14" i="1"/>
  <c r="J13" i="1"/>
  <c r="J12" i="1"/>
  <c r="J11" i="1"/>
  <c r="J10" i="1"/>
  <c r="J9" i="1"/>
  <c r="E9" i="1"/>
  <c r="J8" i="1"/>
  <c r="N26" i="2"/>
  <c r="J26" i="6" l="1"/>
  <c r="L46" i="1"/>
  <c r="J20" i="2"/>
  <c r="J26" i="2" s="1"/>
  <c r="B11" i="4" s="1"/>
  <c r="J50" i="1"/>
  <c r="J54" i="1"/>
  <c r="F25" i="1"/>
  <c r="F27" i="1" s="1"/>
  <c r="F66" i="1"/>
  <c r="J55" i="1"/>
  <c r="J38" i="1"/>
  <c r="I19" i="2" s="1"/>
  <c r="F44" i="1"/>
  <c r="F46" i="1" s="1"/>
  <c r="H46" i="1"/>
  <c r="J41" i="1"/>
  <c r="J44" i="1" s="1"/>
  <c r="I20" i="2" s="1"/>
  <c r="F62" i="1"/>
  <c r="J51" i="1"/>
  <c r="J53" i="1"/>
  <c r="J19" i="1"/>
  <c r="I16" i="2" s="1"/>
  <c r="H27" i="1"/>
  <c r="F56" i="1"/>
  <c r="J22" i="1"/>
  <c r="J25" i="1" s="1"/>
  <c r="I17" i="2" s="1"/>
  <c r="J52" i="1"/>
  <c r="J58" i="1"/>
  <c r="H64" i="1"/>
  <c r="H66" i="1" s="1"/>
  <c r="H68" i="1" s="1"/>
  <c r="L70" i="1" l="1"/>
  <c r="J46" i="1"/>
  <c r="J56" i="1"/>
  <c r="I22" i="2" s="1"/>
  <c r="J27" i="1"/>
  <c r="H70" i="1"/>
  <c r="F68" i="1"/>
  <c r="F70" i="1" s="1"/>
  <c r="J62" i="1"/>
  <c r="I23" i="2" s="1"/>
  <c r="J68" i="1" l="1"/>
  <c r="J70" i="1"/>
  <c r="I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UNICEF</author>
  </authors>
  <commentList>
    <comment ref="A30" authorId="0" shapeId="0" xr:uid="{00000000-0006-0000-0000-000001000000}">
      <text>
        <r>
          <rPr>
            <b/>
            <sz val="9"/>
            <color indexed="81"/>
            <rFont val="Tahoma"/>
            <family val="2"/>
          </rPr>
          <t>UNICEF:</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UNICEF</author>
  </authors>
  <commentList>
    <comment ref="A30" authorId="0" shapeId="0" xr:uid="{CE47BF1F-67EF-450B-8DE0-EF90C40D759F}">
      <text>
        <r>
          <rPr>
            <b/>
            <sz val="9"/>
            <color indexed="81"/>
            <rFont val="Tahoma"/>
            <family val="2"/>
          </rPr>
          <t>UNICEF:</t>
        </r>
        <r>
          <rPr>
            <sz val="9"/>
            <color indexed="81"/>
            <rFont val="Tahoma"/>
            <family val="2"/>
          </rPr>
          <t xml:space="preserve">
</t>
        </r>
      </text>
    </comment>
  </commentList>
</comments>
</file>

<file path=xl/sharedStrings.xml><?xml version="1.0" encoding="utf-8"?>
<sst xmlns="http://schemas.openxmlformats.org/spreadsheetml/2006/main" count="719" uniqueCount="240">
  <si>
    <t>Unit</t>
  </si>
  <si>
    <t>Quantity</t>
  </si>
  <si>
    <t>Unit price /cost</t>
  </si>
  <si>
    <t>Output 1</t>
  </si>
  <si>
    <t>Activity 1.1</t>
  </si>
  <si>
    <t>Organize training of 500 health workers in community nutrition in 10 districts</t>
  </si>
  <si>
    <t>Venue and facilities</t>
  </si>
  <si>
    <t>days</t>
  </si>
  <si>
    <t>Daily subsistence allowances</t>
  </si>
  <si>
    <t>Transportation for 275 participants – bus fare refund</t>
  </si>
  <si>
    <t>Participants</t>
  </si>
  <si>
    <t>Consultant fees</t>
  </si>
  <si>
    <t>Transportation for consultant - air fare</t>
  </si>
  <si>
    <t>ticket</t>
  </si>
  <si>
    <t>Training materials</t>
  </si>
  <si>
    <t>Lump sum</t>
  </si>
  <si>
    <t>Communication</t>
  </si>
  <si>
    <t>Sub-total</t>
  </si>
  <si>
    <t>Funding Authorization and Certificate of Expenditures (FACE)</t>
  </si>
  <si>
    <t>UN Agency:</t>
  </si>
  <si>
    <t>UNICEF</t>
  </si>
  <si>
    <t>Date:</t>
  </si>
  <si>
    <t>Country:</t>
  </si>
  <si>
    <t>Type of Request:</t>
  </si>
  <si>
    <t>Programme Code &amp; Title:</t>
  </si>
  <si>
    <r>
      <rPr>
        <b/>
        <sz val="11"/>
        <rFont val="Wingdings 2"/>
        <family val="1"/>
        <charset val="2"/>
      </rPr>
      <t>T</t>
    </r>
    <r>
      <rPr>
        <b/>
        <sz val="11"/>
        <rFont val="Arial Narrow"/>
        <family val="2"/>
      </rPr>
      <t xml:space="preserve">  Direct Cash Transfer (DCT)</t>
    </r>
  </si>
  <si>
    <t>Project Code &amp; Title:</t>
  </si>
  <si>
    <r>
      <t xml:space="preserve">□  </t>
    </r>
    <r>
      <rPr>
        <sz val="10"/>
        <rFont val="Arial Narrow"/>
        <family val="2"/>
      </rPr>
      <t>Reimbursement</t>
    </r>
  </si>
  <si>
    <t>Responsible Officer(s):</t>
  </si>
  <si>
    <r>
      <t xml:space="preserve">□  </t>
    </r>
    <r>
      <rPr>
        <sz val="10"/>
        <rFont val="Arial Narrow"/>
        <family val="2"/>
      </rPr>
      <t>Direct Payment</t>
    </r>
  </si>
  <si>
    <t>Implementing Institution:</t>
  </si>
  <si>
    <t>REPORTING</t>
  </si>
  <si>
    <t>REQUESTS /  AUTHORIZATIONS</t>
  </si>
  <si>
    <t>Activity Description from AWP with Duration</t>
  </si>
  <si>
    <t>Coding for UNDP, UNFPA and WFP</t>
  </si>
  <si>
    <t>Authorised Amount</t>
  </si>
  <si>
    <t>Actual Project Expenditure</t>
  </si>
  <si>
    <t>Expenditures accepted by Agency</t>
  </si>
  <si>
    <t>Balance</t>
  </si>
  <si>
    <t>New Request Period &amp; Amount</t>
  </si>
  <si>
    <t>Outstanding Authorised Amount</t>
  </si>
  <si>
    <t>MM-MM YYYY</t>
  </si>
  <si>
    <t>A</t>
  </si>
  <si>
    <t>B</t>
  </si>
  <si>
    <t>C</t>
  </si>
  <si>
    <t>D = A - C</t>
  </si>
  <si>
    <t>E</t>
  </si>
  <si>
    <t>F</t>
  </si>
  <si>
    <t>G = D + F</t>
  </si>
  <si>
    <t>Total</t>
  </si>
  <si>
    <t>CERTIFICATION</t>
  </si>
  <si>
    <t>The undersigned authorized officer of the above-mentioned implementing institution hereby certifies that:</t>
  </si>
  <si>
    <t>The funding request shown above represents estimated expenditures as per AWP and itemized cost estimates attached.</t>
  </si>
  <si>
    <t>□</t>
  </si>
  <si>
    <t>The actual expenditures for the period stated herein has been disbursed in accordance with the AWP and request with itemized cost estimates. The detailed accounting documents for these expenditures can be made available for examination, when required, for the period of five years from the date of the provision of funds.</t>
  </si>
  <si>
    <t>Date Submitted:</t>
  </si>
  <si>
    <t>Title:</t>
  </si>
  <si>
    <t xml:space="preserve"> </t>
  </si>
  <si>
    <t>NOTES:</t>
  </si>
  <si>
    <t>*</t>
  </si>
  <si>
    <t>Shaded areas to be completed by the UN Agency and non-shaded areas to be completed by the counterpart.</t>
  </si>
  <si>
    <t>Date</t>
  </si>
  <si>
    <t>Invoice No</t>
  </si>
  <si>
    <t>Vendor Name</t>
  </si>
  <si>
    <t>Amount</t>
  </si>
  <si>
    <t>Activity</t>
  </si>
  <si>
    <t>ABC Venue Hire</t>
  </si>
  <si>
    <t>Y Transport</t>
  </si>
  <si>
    <t>Z Transport</t>
  </si>
  <si>
    <t>Activity 1.2</t>
  </si>
  <si>
    <t>S Guvi</t>
  </si>
  <si>
    <t>Kulula</t>
  </si>
  <si>
    <t>Cloud training Ltd</t>
  </si>
  <si>
    <t>Comms Ltd</t>
  </si>
  <si>
    <t>Travel</t>
  </si>
  <si>
    <t>Consultant</t>
  </si>
  <si>
    <t>Workshops</t>
  </si>
  <si>
    <t>Chart of Accounts Expense Category</t>
  </si>
  <si>
    <t>Transport</t>
  </si>
  <si>
    <t>Sal1</t>
  </si>
  <si>
    <t>Salaries</t>
  </si>
  <si>
    <t>W Makase</t>
  </si>
  <si>
    <t>A Smith</t>
  </si>
  <si>
    <t>Petty Cash</t>
  </si>
  <si>
    <t>Programme management and technical supervision</t>
  </si>
  <si>
    <t>Salary – programme manager</t>
  </si>
  <si>
    <t>Months</t>
  </si>
  <si>
    <t>Salary – programme officer</t>
  </si>
  <si>
    <t>Salary – programme assistants (2)</t>
  </si>
  <si>
    <t>(Example)</t>
  </si>
  <si>
    <t>Increased Capacity of Health Care Workers to monitor SAM  in 200 villages In 10 districts</t>
  </si>
  <si>
    <t>Output 2</t>
  </si>
  <si>
    <t>Familes have increased knowledge of symptoms of SAM</t>
  </si>
  <si>
    <t>Activity 2.1</t>
  </si>
  <si>
    <t>Activity 2.2</t>
  </si>
  <si>
    <t>Output 3</t>
  </si>
  <si>
    <t>Effective and efficient programme management</t>
  </si>
  <si>
    <t>Activity 3.1</t>
  </si>
  <si>
    <t>Activity 3.2</t>
  </si>
  <si>
    <t>Activity 3.3</t>
  </si>
  <si>
    <t>Signature</t>
  </si>
  <si>
    <t>FOR AGENCY USE ONLY:</t>
  </si>
  <si>
    <t>FOR ALL AGENCIES</t>
  </si>
  <si>
    <t>FOR UNICEF USE ONLY</t>
  </si>
  <si>
    <t>Certified by:</t>
  </si>
  <si>
    <t>Account Charges</t>
  </si>
  <si>
    <t>Liquidation Information</t>
  </si>
  <si>
    <t>Cash Transfer Reference:</t>
  </si>
  <si>
    <t xml:space="preserve">DCT Reference: </t>
  </si>
  <si>
    <t>Name &amp; Signature: ……………………………………………………….</t>
  </si>
  <si>
    <r>
      <t xml:space="preserve"> </t>
    </r>
    <r>
      <rPr>
        <i/>
        <u/>
        <sz val="8"/>
        <rFont val="Arial Narrow"/>
        <family val="2"/>
      </rPr>
      <t>CRQ ref. no.,  Voucher ref. no.</t>
    </r>
  </si>
  <si>
    <r>
      <t xml:space="preserve"> </t>
    </r>
    <r>
      <rPr>
        <i/>
        <u/>
        <sz val="8"/>
        <rFont val="Arial Narrow"/>
        <family val="2"/>
      </rPr>
      <t>CRQ ref. no., Liquidation ref. no.</t>
    </r>
  </si>
  <si>
    <t>Project Officer</t>
  </si>
  <si>
    <t>Approved by:</t>
  </si>
  <si>
    <t>GL codes:</t>
  </si>
  <si>
    <t>DCT Amount</t>
  </si>
  <si>
    <t xml:space="preserve">  Name:</t>
  </si>
  <si>
    <t>_____________________________________________________</t>
  </si>
  <si>
    <t xml:space="preserve">  Training</t>
  </si>
  <si>
    <t>Less:</t>
  </si>
  <si>
    <t xml:space="preserve">  Travel</t>
  </si>
  <si>
    <t xml:space="preserve">   Liquidation</t>
  </si>
  <si>
    <t xml:space="preserve">  Title:</t>
  </si>
  <si>
    <t xml:space="preserve">  Meetings &amp; Conferences</t>
  </si>
  <si>
    <t xml:space="preserve">     Amount</t>
  </si>
  <si>
    <t xml:space="preserve">  Other Cash Transfers</t>
  </si>
  <si>
    <t xml:space="preserve">  Date:</t>
  </si>
  <si>
    <t>Signature_____________________________</t>
  </si>
  <si>
    <t>Inputs</t>
  </si>
  <si>
    <t>Total Amount</t>
  </si>
  <si>
    <t>CSO Contribution</t>
  </si>
  <si>
    <t>UNICEF Contribution</t>
  </si>
  <si>
    <t>Increased Capacity of Health Care Workers to monitor Severe Acute Malnutriion  in 200 villages In 10 districts</t>
  </si>
  <si>
    <t>Participant</t>
  </si>
  <si>
    <t>participant</t>
  </si>
  <si>
    <t xml:space="preserve">Programme manager </t>
  </si>
  <si>
    <t>Programme officer</t>
  </si>
  <si>
    <t>Programme support staff (2)</t>
  </si>
  <si>
    <t>14 x 2</t>
  </si>
  <si>
    <t>6 X 2</t>
  </si>
  <si>
    <t>Total: Output 1</t>
  </si>
  <si>
    <t>Undertake community outreach activities &amp; referral in 200 villages in 10 districts</t>
  </si>
  <si>
    <t>Translation of materials in local languages</t>
  </si>
  <si>
    <t>Materials production</t>
  </si>
  <si>
    <t>Supplies</t>
  </si>
  <si>
    <t>Media (Radio announcement)</t>
  </si>
  <si>
    <t>Announcement</t>
  </si>
  <si>
    <t>Warehousing</t>
  </si>
  <si>
    <t>Transportation – vehicle rental &amp; petrol</t>
  </si>
  <si>
    <t>Honoraria</t>
  </si>
  <si>
    <t>Days</t>
  </si>
  <si>
    <t>2 X 2</t>
  </si>
  <si>
    <t>Total: Output 2</t>
  </si>
  <si>
    <t xml:space="preserve">Act 3.1 </t>
  </si>
  <si>
    <t xml:space="preserve">In-country management &amp; support staff salaries pro-rated to their contribution to the programme </t>
  </si>
  <si>
    <t>Country Director</t>
  </si>
  <si>
    <t>Months x 5%</t>
  </si>
  <si>
    <t>Finance Manager</t>
  </si>
  <si>
    <t>Months x15%</t>
  </si>
  <si>
    <t>Finance Officer</t>
  </si>
  <si>
    <t>Months X 50%</t>
  </si>
  <si>
    <t>Logistics Coordinator</t>
  </si>
  <si>
    <t>Months x 50%</t>
  </si>
  <si>
    <t>Driver</t>
  </si>
  <si>
    <t>Act 3.2</t>
  </si>
  <si>
    <t>Operational costs pro-rated to their contribution to the programme</t>
  </si>
  <si>
    <t>Office rent</t>
  </si>
  <si>
    <t>Months X 20%</t>
  </si>
  <si>
    <t>Utilities and maintenance</t>
  </si>
  <si>
    <t>Vehicle rental and fuel</t>
  </si>
  <si>
    <t>Supplies and communication</t>
  </si>
  <si>
    <t>Months x 20%</t>
  </si>
  <si>
    <t>Act 3.3</t>
  </si>
  <si>
    <t>Planning, monitoring, evaluation and communication, pro-rated to their contribution to the programme</t>
  </si>
  <si>
    <t>M&amp;E Office</t>
  </si>
  <si>
    <t>Flights</t>
  </si>
  <si>
    <t>No</t>
  </si>
  <si>
    <t>TOTAL OUTPUT 3</t>
  </si>
  <si>
    <t>TOTAL PROGRAMME COSTS</t>
  </si>
  <si>
    <t>Summary:</t>
  </si>
  <si>
    <t>Sal2</t>
  </si>
  <si>
    <t>Sal3</t>
  </si>
  <si>
    <t>Rent</t>
  </si>
  <si>
    <t>Overheads</t>
  </si>
  <si>
    <t>N Dlamini</t>
  </si>
  <si>
    <t>B Gordon</t>
  </si>
  <si>
    <t>Operations Manager</t>
  </si>
  <si>
    <t>C Norman</t>
  </si>
  <si>
    <t>Jnl1</t>
  </si>
  <si>
    <t>Jnl2</t>
  </si>
  <si>
    <t>Jnl3</t>
  </si>
  <si>
    <t>PC Jnl 1</t>
  </si>
  <si>
    <t>PC Jnl 2</t>
  </si>
  <si>
    <t>S Kubeka</t>
  </si>
  <si>
    <t>J Law</t>
  </si>
  <si>
    <t>G Keevy</t>
  </si>
  <si>
    <t>Capital One</t>
  </si>
  <si>
    <t>Copier Solutions</t>
  </si>
  <si>
    <t>Nedbank Fuel</t>
  </si>
  <si>
    <t>Period:</t>
  </si>
  <si>
    <t>To be manually entered if items not originally coded within the Accounts system</t>
  </si>
  <si>
    <t/>
  </si>
  <si>
    <t>Expenditure vs Budget Tracking</t>
  </si>
  <si>
    <t>ORIGINAL BUDGET</t>
  </si>
  <si>
    <r>
      <t xml:space="preserve">Please note that expenditure is tracked at the </t>
    </r>
    <r>
      <rPr>
        <u/>
        <sz val="11"/>
        <color theme="1"/>
        <rFont val="Calibri"/>
        <family val="2"/>
      </rPr>
      <t>Activity</t>
    </r>
    <r>
      <rPr>
        <sz val="11"/>
        <color theme="1"/>
        <rFont val="Calibri"/>
        <family val="2"/>
        <scheme val="minor"/>
      </rPr>
      <t xml:space="preserve"> level</t>
    </r>
  </si>
  <si>
    <t>ACTUAL EXP: to Mar23</t>
  </si>
  <si>
    <t>E Jabiro</t>
  </si>
  <si>
    <t xml:space="preserve">Face Form 1 </t>
  </si>
  <si>
    <t>To 30 Jun 23</t>
  </si>
  <si>
    <t>WC Hire</t>
  </si>
  <si>
    <t>Inv 3453</t>
  </si>
  <si>
    <t>Materials</t>
  </si>
  <si>
    <t>Radio Ads</t>
  </si>
  <si>
    <t>Packing Inc</t>
  </si>
  <si>
    <t>Cloud FM</t>
  </si>
  <si>
    <t>Sal4</t>
  </si>
  <si>
    <t>Jnl 3</t>
  </si>
  <si>
    <t>1 May 232</t>
  </si>
  <si>
    <t>Sal6</t>
  </si>
  <si>
    <t>Inv G45</t>
  </si>
  <si>
    <t>Tranche 1</t>
  </si>
  <si>
    <t>Tranche 2</t>
  </si>
  <si>
    <t>Reporting on 1st Tranche</t>
  </si>
  <si>
    <t>Expenditure Reported at 31 Mar 23</t>
  </si>
  <si>
    <t>ZAR</t>
  </si>
  <si>
    <t>Reporting on 2nd Tranche</t>
  </si>
  <si>
    <t>Funds transferred to date</t>
  </si>
  <si>
    <t>Total PD: UNICEF Contribution</t>
  </si>
  <si>
    <t>Total transferred</t>
  </si>
  <si>
    <t>Expenditure Reported</t>
  </si>
  <si>
    <t>Currency: ZAR</t>
  </si>
  <si>
    <t>Variance</t>
  </si>
  <si>
    <t>Cumulative Exp &gt; Total Funds transferred - can liquidate 2nd Tranche</t>
  </si>
  <si>
    <t>Cumulative Expenditure Reported at 30 Jun 23</t>
  </si>
  <si>
    <t>ZAR/PCA2023266/PD2023593</t>
  </si>
  <si>
    <t>PD Title: Test</t>
  </si>
  <si>
    <t>General Ledger Extract</t>
  </si>
  <si>
    <t>To 31 Mar 23</t>
  </si>
  <si>
    <t>ACTUAL EXP: to 30Jun23</t>
  </si>
  <si>
    <t>Expenditure Reported &gt; 1st Tranche - can liquidate 1st Tranche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</si>
</sst>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1">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2"/>
    </font>
    <font>
      <b/>
      <sz val="11"/>
      <color theme="1"/>
      <name val="Calibri"/>
      <family val="2"/>
      <scheme val="minor"/>
    </font>
    <font>
      <sz val="11"/>
      <color theme="1"/>
      <name val="Calibri"/>
      <family val="2"/>
      <scheme val="minor"/>
    </font>
    <font>
      <b/>
      <u/>
      <sz val="14"/>
      <name val="Arial Narrow"/>
      <family val="2"/>
    </font>
    <font>
      <sz val="10"/>
      <name val="Arial Narrow"/>
      <family val="2"/>
    </font>
    <font>
      <sz val="11"/>
      <name val="Arial Narrow"/>
      <family val="2"/>
    </font>
    <font>
      <sz val="12"/>
      <name val="Osaka"/>
      <family val="3"/>
      <charset val="128"/>
    </font>
    <font>
      <b/>
      <u/>
      <sz val="12"/>
      <name val="Arial Narrow"/>
      <family val="2"/>
    </font>
    <font>
      <b/>
      <sz val="12"/>
      <name val="Arial Narrow"/>
      <family val="2"/>
    </font>
    <font>
      <sz val="12"/>
      <name val="Arial Narrow"/>
      <family val="2"/>
    </font>
    <font>
      <b/>
      <u/>
      <sz val="10"/>
      <name val="Arial Narrow"/>
      <family val="2"/>
    </font>
    <font>
      <b/>
      <sz val="10"/>
      <name val="Arial Narrow"/>
      <family val="2"/>
    </font>
    <font>
      <u/>
      <sz val="10"/>
      <name val="Arial Narrow"/>
      <family val="2"/>
    </font>
    <font>
      <b/>
      <sz val="11"/>
      <name val="Arial Narrow"/>
      <family val="2"/>
    </font>
    <font>
      <b/>
      <sz val="11"/>
      <name val="Wingdings 2"/>
      <family val="1"/>
      <charset val="2"/>
    </font>
    <font>
      <sz val="16"/>
      <name val="Arial Narrow"/>
      <family val="2"/>
    </font>
    <font>
      <b/>
      <sz val="14"/>
      <name val="Arial Narrow"/>
      <family val="2"/>
    </font>
    <font>
      <u/>
      <sz val="8"/>
      <name val="Arial Narrow"/>
      <family val="2"/>
    </font>
    <font>
      <sz val="9"/>
      <name val="Arial Narrow"/>
      <family val="2"/>
    </font>
    <font>
      <u/>
      <sz val="9"/>
      <name val="Arial Narrow"/>
      <family val="2"/>
    </font>
    <font>
      <b/>
      <sz val="9"/>
      <name val="Arial Narrow"/>
      <family val="2"/>
    </font>
    <font>
      <i/>
      <sz val="10"/>
      <name val="Arial Narrow"/>
      <family val="2"/>
    </font>
    <font>
      <sz val="12"/>
      <name val="ＭＳ Ｐゴシック"/>
      <family val="3"/>
      <charset val="128"/>
    </font>
    <font>
      <sz val="20"/>
      <name val="Arial Narrow"/>
      <family val="2"/>
    </font>
    <font>
      <b/>
      <sz val="8"/>
      <name val="Arial Narrow"/>
      <family val="2"/>
    </font>
    <font>
      <sz val="8"/>
      <name val="Arial Narrow"/>
      <family val="2"/>
    </font>
    <font>
      <b/>
      <u/>
      <sz val="12"/>
      <color theme="1"/>
      <name val="Calibri"/>
      <family val="2"/>
      <scheme val="minor"/>
    </font>
    <font>
      <b/>
      <u/>
      <sz val="11"/>
      <color theme="1"/>
      <name val="Calibri"/>
      <family val="2"/>
      <scheme val="minor"/>
    </font>
    <font>
      <b/>
      <sz val="20"/>
      <name val="Arial Narrow"/>
      <family val="2"/>
    </font>
    <font>
      <i/>
      <u/>
      <sz val="8"/>
      <name val="Arial Narrow"/>
      <family val="2"/>
    </font>
    <font>
      <b/>
      <sz val="9"/>
      <color indexed="81"/>
      <name val="Tahoma"/>
      <family val="2"/>
    </font>
    <font>
      <sz val="9"/>
      <color indexed="81"/>
      <name val="Tahoma"/>
      <family val="2"/>
    </font>
    <font>
      <b/>
      <sz val="12"/>
      <color theme="1"/>
      <name val="Calibri"/>
      <family val="2"/>
      <scheme val="minor"/>
    </font>
    <font>
      <u/>
      <sz val="11"/>
      <color theme="1"/>
      <name val="Calibri"/>
      <family val="2"/>
    </font>
    <font>
      <sz val="8"/>
      <name val="Times New Roman"/>
      <family val="2"/>
    </font>
    <font>
      <i/>
      <sz val="11"/>
      <color theme="1"/>
      <name val="Calibri"/>
      <family val="2"/>
      <scheme val="minor"/>
    </font>
    <font>
      <u/>
      <sz val="11"/>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8"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ck">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4" fillId="0" borderId="0" applyFont="0" applyFill="0" applyBorder="0" applyAlignment="0" applyProtection="0"/>
    <xf numFmtId="0" fontId="10" fillId="0" borderId="0"/>
    <xf numFmtId="40" fontId="26" fillId="0" borderId="0" applyFont="0" applyFill="0" applyBorder="0" applyAlignment="0" applyProtection="0"/>
    <xf numFmtId="9" fontId="4" fillId="0" borderId="0" applyFont="0" applyFill="0" applyBorder="0" applyAlignment="0" applyProtection="0"/>
  </cellStyleXfs>
  <cellXfs count="393">
    <xf numFmtId="0" fontId="0" fillId="0" borderId="0" xfId="0"/>
    <xf numFmtId="0" fontId="6" fillId="0" borderId="0" xfId="0" applyFont="1"/>
    <xf numFmtId="0" fontId="6" fillId="0" borderId="0" xfId="0" applyFont="1" applyFill="1" applyBorder="1"/>
    <xf numFmtId="0" fontId="8" fillId="0" borderId="0" xfId="0" applyFont="1"/>
    <xf numFmtId="0" fontId="8" fillId="0" borderId="0" xfId="0" applyFont="1" applyAlignment="1">
      <alignment horizontal="center"/>
    </xf>
    <xf numFmtId="3" fontId="8" fillId="0" borderId="0" xfId="0" applyNumberFormat="1" applyFont="1" applyAlignment="1">
      <alignment horizontal="center"/>
    </xf>
    <xf numFmtId="0" fontId="9" fillId="0" borderId="0" xfId="0" applyFont="1"/>
    <xf numFmtId="0" fontId="11" fillId="0" borderId="0" xfId="2" applyFont="1" applyBorder="1" applyAlignment="1"/>
    <xf numFmtId="0" fontId="7" fillId="0" borderId="0" xfId="2" applyFont="1" applyBorder="1" applyAlignment="1">
      <alignment horizontal="centerContinuous"/>
    </xf>
    <xf numFmtId="0" fontId="12" fillId="0" borderId="0" xfId="2" applyFont="1"/>
    <xf numFmtId="0" fontId="13" fillId="0" borderId="0" xfId="0" applyFont="1"/>
    <xf numFmtId="0" fontId="12" fillId="0" borderId="0" xfId="2" applyFont="1" applyFill="1" applyBorder="1" applyAlignment="1">
      <alignment horizontal="right"/>
    </xf>
    <xf numFmtId="0" fontId="11" fillId="0" borderId="0" xfId="2" applyFont="1" applyBorder="1" applyAlignment="1">
      <alignment horizontal="left"/>
    </xf>
    <xf numFmtId="0" fontId="13" fillId="0" borderId="0" xfId="0" applyFont="1" applyAlignment="1">
      <alignment horizontal="center"/>
    </xf>
    <xf numFmtId="15" fontId="11" fillId="0" borderId="4" xfId="0" applyNumberFormat="1" applyFont="1" applyFill="1" applyBorder="1" applyAlignment="1">
      <alignment horizontal="left"/>
    </xf>
    <xf numFmtId="0" fontId="12" fillId="0" borderId="0" xfId="0" applyFont="1"/>
    <xf numFmtId="0" fontId="8" fillId="0" borderId="0" xfId="2" applyFont="1"/>
    <xf numFmtId="0" fontId="8" fillId="0" borderId="0" xfId="2" applyFont="1" applyFill="1"/>
    <xf numFmtId="3" fontId="8" fillId="0" borderId="0" xfId="2" applyNumberFormat="1" applyFont="1" applyAlignment="1">
      <alignment horizontal="center"/>
    </xf>
    <xf numFmtId="0" fontId="14" fillId="0" borderId="0" xfId="2" applyFont="1" applyBorder="1"/>
    <xf numFmtId="0" fontId="8" fillId="0" borderId="0" xfId="2" applyFont="1" applyBorder="1"/>
    <xf numFmtId="0" fontId="15" fillId="0" borderId="0" xfId="0" applyFont="1"/>
    <xf numFmtId="0" fontId="14" fillId="0" borderId="0" xfId="2" applyFont="1" applyFill="1" applyBorder="1" applyAlignment="1">
      <alignment horizontal="left"/>
    </xf>
    <xf numFmtId="0" fontId="16" fillId="0" borderId="0" xfId="2" applyFont="1" applyBorder="1" applyAlignment="1">
      <alignment horizontal="left"/>
    </xf>
    <xf numFmtId="0" fontId="8" fillId="0" borderId="0" xfId="2" applyFont="1" applyFill="1" applyBorder="1"/>
    <xf numFmtId="0" fontId="17" fillId="0" borderId="0" xfId="2" applyFont="1" applyFill="1" applyBorder="1" applyAlignment="1">
      <alignment horizontal="left"/>
    </xf>
    <xf numFmtId="3" fontId="16" fillId="0" borderId="0" xfId="2" applyNumberFormat="1" applyFont="1" applyAlignment="1">
      <alignment horizontal="left"/>
    </xf>
    <xf numFmtId="0" fontId="8" fillId="0" borderId="0" xfId="2" applyFont="1" applyBorder="1" applyAlignment="1">
      <alignment horizontal="left"/>
    </xf>
    <xf numFmtId="0" fontId="16" fillId="0" borderId="0" xfId="2" applyFont="1" applyBorder="1"/>
    <xf numFmtId="0" fontId="14" fillId="0" borderId="0" xfId="2" applyFont="1" applyFill="1" applyBorder="1" applyAlignment="1">
      <alignment horizontal="centerContinuous"/>
    </xf>
    <xf numFmtId="0" fontId="19" fillId="0" borderId="0" xfId="2" applyFont="1" applyFill="1" applyBorder="1" applyAlignment="1">
      <alignment horizontal="left"/>
    </xf>
    <xf numFmtId="0" fontId="15" fillId="0" borderId="0" xfId="2" applyFont="1" applyFill="1" applyBorder="1" applyAlignment="1">
      <alignment horizontal="centerContinuous"/>
    </xf>
    <xf numFmtId="0" fontId="8" fillId="0" borderId="0" xfId="2" applyFont="1" applyAlignment="1">
      <alignment horizontal="center"/>
    </xf>
    <xf numFmtId="0" fontId="8" fillId="0" borderId="0" xfId="2" applyFont="1" applyBorder="1" applyAlignment="1">
      <alignment horizontal="left" vertical="center"/>
    </xf>
    <xf numFmtId="0" fontId="8" fillId="0" borderId="0" xfId="2" applyFont="1" applyBorder="1" applyAlignment="1">
      <alignment vertical="center"/>
    </xf>
    <xf numFmtId="0" fontId="8" fillId="0" borderId="0" xfId="2" applyFont="1" applyAlignment="1">
      <alignment vertical="center"/>
    </xf>
    <xf numFmtId="0" fontId="8" fillId="0" borderId="8" xfId="2"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8" fillId="0" borderId="13" xfId="2" applyFont="1" applyFill="1" applyBorder="1" applyAlignment="1">
      <alignment horizontal="center" vertical="center" wrapText="1"/>
    </xf>
    <xf numFmtId="0" fontId="8" fillId="2" borderId="14" xfId="2" applyFont="1" applyFill="1" applyBorder="1" applyAlignment="1">
      <alignment horizontal="center" vertical="center" wrapText="1"/>
    </xf>
    <xf numFmtId="3" fontId="8" fillId="2" borderId="15" xfId="2" applyNumberFormat="1"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2" applyFont="1" applyBorder="1" applyAlignment="1">
      <alignment horizontal="center" vertical="center"/>
    </xf>
    <xf numFmtId="0" fontId="21" fillId="0" borderId="19" xfId="2" applyFont="1" applyFill="1" applyBorder="1" applyAlignment="1">
      <alignment horizontal="center" vertical="center" wrapText="1"/>
    </xf>
    <xf numFmtId="0" fontId="22" fillId="2" borderId="20" xfId="2" applyFont="1" applyFill="1" applyBorder="1" applyAlignment="1">
      <alignment horizontal="center" vertical="center" wrapText="1"/>
    </xf>
    <xf numFmtId="0" fontId="22" fillId="2" borderId="21" xfId="2" applyFont="1" applyFill="1" applyBorder="1" applyAlignment="1">
      <alignment horizontal="center" vertical="center" wrapText="1"/>
    </xf>
    <xf numFmtId="0" fontId="22" fillId="0" borderId="0" xfId="2" applyFont="1" applyBorder="1" applyAlignment="1">
      <alignment horizontal="center" vertical="center"/>
    </xf>
    <xf numFmtId="0" fontId="23" fillId="2" borderId="0" xfId="2" applyFont="1" applyFill="1" applyBorder="1" applyAlignment="1">
      <alignment horizontal="center" vertical="center" wrapText="1"/>
    </xf>
    <xf numFmtId="3" fontId="22" fillId="2" borderId="21" xfId="2" applyNumberFormat="1" applyFont="1" applyFill="1" applyBorder="1" applyAlignment="1">
      <alignment horizontal="center" vertical="center" wrapText="1"/>
    </xf>
    <xf numFmtId="0" fontId="15" fillId="0" borderId="0" xfId="2" applyFont="1" applyBorder="1" applyAlignment="1">
      <alignment vertical="center"/>
    </xf>
    <xf numFmtId="0" fontId="24" fillId="0" borderId="12" xfId="2" quotePrefix="1" applyFont="1" applyFill="1" applyBorder="1" applyAlignment="1">
      <alignment horizontal="center" vertical="center"/>
    </xf>
    <xf numFmtId="0" fontId="24" fillId="2" borderId="20" xfId="2" applyFont="1" applyFill="1" applyBorder="1" applyAlignment="1">
      <alignment horizontal="center" vertical="center"/>
    </xf>
    <xf numFmtId="0" fontId="24" fillId="2" borderId="21" xfId="2" applyFont="1" applyFill="1" applyBorder="1" applyAlignment="1">
      <alignment horizontal="center" vertical="center" wrapText="1"/>
    </xf>
    <xf numFmtId="0" fontId="24" fillId="0" borderId="0" xfId="2" applyFont="1" applyBorder="1" applyAlignment="1">
      <alignment vertical="center"/>
    </xf>
    <xf numFmtId="3" fontId="24" fillId="0" borderId="26" xfId="2" applyNumberFormat="1" applyFont="1" applyFill="1" applyBorder="1" applyAlignment="1">
      <alignment horizontal="center" vertical="center"/>
    </xf>
    <xf numFmtId="3" fontId="24" fillId="2" borderId="4" xfId="2" applyNumberFormat="1" applyFont="1" applyFill="1" applyBorder="1" applyAlignment="1">
      <alignment horizontal="center" vertical="center"/>
    </xf>
    <xf numFmtId="3" fontId="24" fillId="2" borderId="27" xfId="2" applyNumberFormat="1" applyFont="1" applyFill="1" applyBorder="1" applyAlignment="1">
      <alignment horizontal="center" vertical="center"/>
    </xf>
    <xf numFmtId="0" fontId="8" fillId="0" borderId="0" xfId="0" applyFont="1" applyBorder="1" applyAlignment="1">
      <alignment vertical="center"/>
    </xf>
    <xf numFmtId="0" fontId="9" fillId="0" borderId="0" xfId="0" applyFont="1" applyBorder="1" applyAlignment="1">
      <alignment vertical="center"/>
    </xf>
    <xf numFmtId="0" fontId="8" fillId="0" borderId="28" xfId="2" applyFont="1" applyFill="1" applyBorder="1" applyAlignment="1">
      <alignment horizontal="left" vertical="center"/>
    </xf>
    <xf numFmtId="0" fontId="8" fillId="0" borderId="29" xfId="2" applyFont="1" applyFill="1" applyBorder="1" applyAlignment="1">
      <alignment horizontal="left" vertical="center"/>
    </xf>
    <xf numFmtId="0" fontId="8" fillId="0" borderId="29" xfId="2" applyFont="1" applyFill="1" applyBorder="1" applyAlignment="1">
      <alignment horizontal="left" vertical="center" wrapText="1"/>
    </xf>
    <xf numFmtId="0" fontId="8" fillId="0" borderId="30" xfId="2" applyFont="1" applyFill="1" applyBorder="1" applyAlignment="1">
      <alignment horizontal="left" vertical="center" wrapText="1"/>
    </xf>
    <xf numFmtId="0" fontId="24" fillId="0" borderId="31" xfId="2" quotePrefix="1" applyFont="1" applyFill="1" applyBorder="1" applyAlignment="1">
      <alignment horizontal="center" vertical="center"/>
    </xf>
    <xf numFmtId="0" fontId="24" fillId="2" borderId="33" xfId="2" applyFont="1" applyFill="1" applyBorder="1" applyAlignment="1">
      <alignment horizontal="center" vertical="center"/>
    </xf>
    <xf numFmtId="0" fontId="24" fillId="2" borderId="34" xfId="2" applyFont="1" applyFill="1" applyBorder="1" applyAlignment="1">
      <alignment horizontal="center" vertical="center" wrapText="1"/>
    </xf>
    <xf numFmtId="4" fontId="25" fillId="0" borderId="32" xfId="2" applyNumberFormat="1" applyFont="1" applyFill="1" applyBorder="1" applyAlignment="1">
      <alignment horizontal="center" vertical="center"/>
    </xf>
    <xf numFmtId="4" fontId="15" fillId="2" borderId="32" xfId="2" applyNumberFormat="1" applyFont="1" applyFill="1" applyBorder="1" applyAlignment="1">
      <alignment horizontal="center" vertical="center"/>
    </xf>
    <xf numFmtId="3" fontId="24" fillId="2" borderId="34" xfId="2" applyNumberFormat="1" applyFont="1" applyFill="1" applyBorder="1" applyAlignment="1">
      <alignment horizontal="center" vertical="center"/>
    </xf>
    <xf numFmtId="0" fontId="24" fillId="2" borderId="1" xfId="2" applyFont="1" applyFill="1" applyBorder="1" applyAlignment="1">
      <alignment horizontal="center" vertical="center"/>
    </xf>
    <xf numFmtId="0" fontId="24" fillId="2" borderId="36" xfId="2" applyFont="1" applyFill="1" applyBorder="1" applyAlignment="1">
      <alignment horizontal="center" vertical="center" wrapText="1"/>
    </xf>
    <xf numFmtId="4" fontId="15" fillId="2" borderId="37" xfId="2" applyNumberFormat="1" applyFont="1" applyFill="1" applyBorder="1" applyAlignment="1">
      <alignment horizontal="center" vertical="center"/>
    </xf>
    <xf numFmtId="3" fontId="24" fillId="2" borderId="36" xfId="2" applyNumberFormat="1" applyFont="1" applyFill="1" applyBorder="1" applyAlignment="1">
      <alignment horizontal="center" vertical="center"/>
    </xf>
    <xf numFmtId="38" fontId="8" fillId="0" borderId="0" xfId="3" applyNumberFormat="1" applyFont="1" applyFill="1" applyAlignment="1">
      <alignment horizontal="right" vertical="center"/>
    </xf>
    <xf numFmtId="0" fontId="17" fillId="0" borderId="0" xfId="0" applyFont="1" applyAlignment="1">
      <alignment horizontal="right" vertical="center"/>
    </xf>
    <xf numFmtId="0" fontId="15" fillId="0" borderId="0" xfId="2" applyFont="1" applyAlignment="1">
      <alignment horizontal="right" vertical="center"/>
    </xf>
    <xf numFmtId="37" fontId="15" fillId="2" borderId="44" xfId="1" applyNumberFormat="1" applyFont="1" applyFill="1" applyBorder="1" applyAlignment="1">
      <alignment horizontal="right" vertical="center"/>
    </xf>
    <xf numFmtId="37" fontId="15" fillId="2" borderId="27" xfId="1" applyNumberFormat="1" applyFont="1" applyFill="1" applyBorder="1" applyAlignment="1">
      <alignment horizontal="right" vertical="center"/>
    </xf>
    <xf numFmtId="38" fontId="15" fillId="0" borderId="0" xfId="3" applyNumberFormat="1" applyFont="1" applyAlignment="1">
      <alignment horizontal="right" vertical="center"/>
    </xf>
    <xf numFmtId="39" fontId="15" fillId="2" borderId="26" xfId="1" applyNumberFormat="1" applyFont="1" applyFill="1" applyBorder="1" applyAlignment="1">
      <alignment horizontal="center" vertical="center"/>
    </xf>
    <xf numFmtId="37" fontId="15" fillId="2" borderId="45" xfId="2" applyNumberFormat="1" applyFont="1" applyFill="1" applyBorder="1" applyAlignment="1">
      <alignment horizontal="right" vertical="center"/>
    </xf>
    <xf numFmtId="0" fontId="15" fillId="0" borderId="0" xfId="0" applyFont="1" applyAlignment="1">
      <alignment horizontal="right" vertical="center"/>
    </xf>
    <xf numFmtId="0" fontId="8" fillId="0" borderId="0" xfId="2" applyFont="1" applyAlignment="1">
      <alignment horizontal="right" vertical="center"/>
    </xf>
    <xf numFmtId="38" fontId="8" fillId="0" borderId="0" xfId="3" applyNumberFormat="1" applyFont="1" applyAlignment="1">
      <alignment horizontal="right" vertical="center"/>
    </xf>
    <xf numFmtId="38" fontId="8" fillId="0" borderId="0" xfId="3" applyNumberFormat="1" applyFont="1" applyAlignment="1">
      <alignment horizontal="center" vertical="center"/>
    </xf>
    <xf numFmtId="3" fontId="8" fillId="0" borderId="0" xfId="2" applyNumberFormat="1" applyFont="1" applyAlignment="1">
      <alignment horizontal="right" vertical="center"/>
    </xf>
    <xf numFmtId="0" fontId="8" fillId="0" borderId="0" xfId="0" applyFont="1" applyAlignment="1">
      <alignment horizontal="right" vertical="center"/>
    </xf>
    <xf numFmtId="0" fontId="9" fillId="0" borderId="0" xfId="0" applyFont="1" applyAlignment="1">
      <alignment horizontal="right" vertical="center"/>
    </xf>
    <xf numFmtId="37" fontId="8" fillId="0" borderId="0" xfId="2" applyNumberFormat="1" applyFont="1" applyFill="1" applyBorder="1"/>
    <xf numFmtId="0" fontId="27" fillId="0" borderId="0" xfId="2" applyFont="1" applyBorder="1" applyAlignment="1">
      <alignment horizontal="right" vertical="top"/>
    </xf>
    <xf numFmtId="0" fontId="8" fillId="0" borderId="2" xfId="2" applyFont="1" applyFill="1" applyBorder="1"/>
    <xf numFmtId="0" fontId="8" fillId="0" borderId="0" xfId="2" applyFont="1" applyFill="1" applyBorder="1" applyAlignment="1">
      <alignment horizontal="right"/>
    </xf>
    <xf numFmtId="0" fontId="8" fillId="0" borderId="2" xfId="2" applyFont="1" applyBorder="1"/>
    <xf numFmtId="0" fontId="8" fillId="0" borderId="2" xfId="2" applyFont="1" applyFill="1" applyBorder="1" applyAlignment="1">
      <alignment horizontal="left"/>
    </xf>
    <xf numFmtId="0" fontId="8" fillId="0" borderId="0" xfId="0" applyFont="1" applyFill="1"/>
    <xf numFmtId="15" fontId="8" fillId="0" borderId="0" xfId="2" applyNumberFormat="1" applyFont="1" applyFill="1" applyBorder="1" applyAlignment="1">
      <alignment horizontal="center"/>
    </xf>
    <xf numFmtId="0" fontId="28" fillId="0" borderId="0" xfId="2" applyFont="1" applyBorder="1" applyAlignment="1">
      <alignment horizontal="right" vertical="center"/>
    </xf>
    <xf numFmtId="0" fontId="29" fillId="0" borderId="0" xfId="2" applyFont="1" applyBorder="1" applyAlignment="1">
      <alignment horizontal="right" vertical="center"/>
    </xf>
    <xf numFmtId="0" fontId="29" fillId="0" borderId="0" xfId="2" applyFont="1" applyBorder="1" applyAlignment="1">
      <alignment vertical="center"/>
    </xf>
    <xf numFmtId="0" fontId="29" fillId="0" borderId="0" xfId="2" applyFont="1" applyBorder="1"/>
    <xf numFmtId="0" fontId="29" fillId="0" borderId="0" xfId="2" applyFont="1"/>
    <xf numFmtId="0" fontId="29" fillId="0" borderId="0" xfId="2" applyFont="1" applyFill="1" applyBorder="1" applyAlignment="1">
      <alignment horizontal="center"/>
    </xf>
    <xf numFmtId="0" fontId="29" fillId="0" borderId="0" xfId="2" applyFont="1" applyFill="1" applyBorder="1" applyAlignment="1">
      <alignment horizontal="left"/>
    </xf>
    <xf numFmtId="0" fontId="29" fillId="0" borderId="0" xfId="0" applyFont="1"/>
    <xf numFmtId="3" fontId="29" fillId="0" borderId="0" xfId="0" applyNumberFormat="1" applyFont="1" applyAlignment="1">
      <alignment horizontal="center"/>
    </xf>
    <xf numFmtId="3" fontId="8" fillId="0" borderId="0" xfId="0" applyNumberFormat="1" applyFont="1" applyFill="1" applyBorder="1" applyAlignment="1">
      <alignment horizontal="center"/>
    </xf>
    <xf numFmtId="0" fontId="6" fillId="0" borderId="0" xfId="0" applyFont="1" applyAlignment="1">
      <alignment horizontal="center"/>
    </xf>
    <xf numFmtId="0" fontId="6" fillId="0" borderId="0" xfId="0" applyFont="1" applyAlignment="1">
      <alignment horizontal="left"/>
    </xf>
    <xf numFmtId="164" fontId="6" fillId="0" borderId="0" xfId="1" applyNumberFormat="1" applyFont="1"/>
    <xf numFmtId="0" fontId="31" fillId="0" borderId="0" xfId="0" applyFont="1"/>
    <xf numFmtId="164" fontId="5" fillId="0" borderId="39" xfId="1" applyNumberFormat="1" applyFont="1" applyBorder="1"/>
    <xf numFmtId="0" fontId="5" fillId="0" borderId="0" xfId="0" applyFont="1" applyFill="1" applyBorder="1" applyAlignment="1">
      <alignment horizontal="justify" vertical="center" wrapText="1"/>
    </xf>
    <xf numFmtId="0" fontId="5" fillId="0" borderId="0" xfId="0" applyFont="1" applyFill="1" applyBorder="1" applyAlignment="1">
      <alignment vertical="center" wrapText="1"/>
    </xf>
    <xf numFmtId="164" fontId="5" fillId="0" borderId="0" xfId="1" applyNumberFormat="1" applyFont="1" applyFill="1" applyBorder="1" applyAlignment="1">
      <alignment horizontal="center" vertical="center" wrapText="1"/>
    </xf>
    <xf numFmtId="164" fontId="5" fillId="0" borderId="0" xfId="1" applyNumberFormat="1" applyFont="1" applyFill="1" applyBorder="1" applyAlignment="1">
      <alignment vertical="center" wrapText="1"/>
    </xf>
    <xf numFmtId="0" fontId="6" fillId="0" borderId="0" xfId="0" applyFont="1" applyFill="1" applyBorder="1" applyAlignment="1">
      <alignment horizontal="justify" vertical="center" wrapText="1"/>
    </xf>
    <xf numFmtId="164" fontId="6" fillId="0" borderId="0" xfId="1" applyNumberFormat="1" applyFont="1" applyFill="1" applyBorder="1" applyAlignment="1">
      <alignment horizontal="center" vertical="center" wrapText="1"/>
    </xf>
    <xf numFmtId="164" fontId="6" fillId="0" borderId="0" xfId="1" applyNumberFormat="1" applyFont="1" applyFill="1" applyBorder="1" applyAlignment="1">
      <alignment horizontal="right" vertical="center" wrapText="1"/>
    </xf>
    <xf numFmtId="0" fontId="5" fillId="2" borderId="35" xfId="0" applyFont="1" applyFill="1" applyBorder="1" applyAlignment="1">
      <alignment vertical="center" wrapText="1"/>
    </xf>
    <xf numFmtId="164" fontId="5" fillId="2" borderId="35" xfId="1" applyNumberFormat="1" applyFont="1" applyFill="1" applyBorder="1" applyAlignment="1">
      <alignment horizontal="center" vertical="center" wrapText="1"/>
    </xf>
    <xf numFmtId="164" fontId="5" fillId="2" borderId="35" xfId="1" applyNumberFormat="1" applyFont="1" applyFill="1" applyBorder="1" applyAlignment="1">
      <alignment vertical="center" wrapText="1"/>
    </xf>
    <xf numFmtId="164" fontId="5" fillId="2" borderId="35" xfId="1" applyNumberFormat="1" applyFont="1" applyFill="1" applyBorder="1" applyAlignment="1">
      <alignment horizontal="right" vertical="center" wrapText="1"/>
    </xf>
    <xf numFmtId="0" fontId="8" fillId="0" borderId="31" xfId="2" applyFont="1" applyFill="1" applyBorder="1" applyAlignment="1">
      <alignment horizontal="center" vertical="center" wrapText="1"/>
    </xf>
    <xf numFmtId="0" fontId="15" fillId="0" borderId="16" xfId="2" applyFont="1" applyFill="1" applyBorder="1" applyAlignment="1">
      <alignment horizontal="left" vertical="center"/>
    </xf>
    <xf numFmtId="0" fontId="15" fillId="0" borderId="0" xfId="2" applyFont="1" applyFill="1" applyBorder="1" applyAlignment="1">
      <alignment horizontal="left" vertical="center"/>
    </xf>
    <xf numFmtId="0" fontId="15" fillId="0" borderId="0" xfId="2" applyFont="1" applyFill="1" applyBorder="1" applyAlignment="1">
      <alignment horizontal="left" vertical="center" wrapText="1"/>
    </xf>
    <xf numFmtId="0" fontId="15" fillId="0" borderId="17" xfId="2" applyFont="1" applyFill="1" applyBorder="1" applyAlignment="1">
      <alignment horizontal="left" vertical="center" wrapText="1"/>
    </xf>
    <xf numFmtId="0" fontId="15" fillId="0" borderId="1" xfId="2" applyFont="1" applyFill="1" applyBorder="1" applyAlignment="1">
      <alignment horizontal="center" vertical="center" wrapText="1"/>
    </xf>
    <xf numFmtId="0" fontId="24" fillId="0" borderId="46" xfId="2" quotePrefix="1" applyFont="1" applyFill="1" applyBorder="1" applyAlignment="1">
      <alignment horizontal="center" vertical="center"/>
    </xf>
    <xf numFmtId="0" fontId="24" fillId="2" borderId="3" xfId="2" applyFont="1" applyFill="1" applyBorder="1" applyAlignment="1">
      <alignment horizontal="center" vertical="center"/>
    </xf>
    <xf numFmtId="0" fontId="24" fillId="2" borderId="48" xfId="2" applyFont="1" applyFill="1" applyBorder="1" applyAlignment="1">
      <alignment horizontal="center" vertical="center" wrapText="1"/>
    </xf>
    <xf numFmtId="4" fontId="25" fillId="0" borderId="47" xfId="2" applyNumberFormat="1" applyFont="1" applyFill="1" applyBorder="1" applyAlignment="1">
      <alignment horizontal="center" vertical="center"/>
    </xf>
    <xf numFmtId="4" fontId="15" fillId="2" borderId="47" xfId="2" applyNumberFormat="1" applyFont="1" applyFill="1" applyBorder="1" applyAlignment="1">
      <alignment horizontal="center" vertical="center"/>
    </xf>
    <xf numFmtId="3" fontId="24" fillId="2" borderId="48" xfId="2" applyNumberFormat="1" applyFont="1" applyFill="1" applyBorder="1" applyAlignment="1">
      <alignment horizontal="center" vertical="center"/>
    </xf>
    <xf numFmtId="0" fontId="8" fillId="0" borderId="1" xfId="0" applyFont="1" applyBorder="1" applyAlignment="1">
      <alignment vertical="center"/>
    </xf>
    <xf numFmtId="0" fontId="8" fillId="0" borderId="1" xfId="2" applyFont="1" applyFill="1" applyBorder="1" applyAlignment="1">
      <alignment vertical="center"/>
    </xf>
    <xf numFmtId="0" fontId="8" fillId="0" borderId="1" xfId="2" applyFont="1" applyFill="1" applyBorder="1" applyAlignment="1">
      <alignment vertical="center" wrapText="1"/>
    </xf>
    <xf numFmtId="0" fontId="8" fillId="0" borderId="1" xfId="2" applyFont="1" applyFill="1" applyBorder="1" applyAlignment="1">
      <alignment horizontal="center" vertical="center" wrapText="1"/>
    </xf>
    <xf numFmtId="164" fontId="15" fillId="0" borderId="37" xfId="1" applyNumberFormat="1" applyFont="1" applyFill="1" applyBorder="1" applyAlignment="1">
      <alignment horizontal="center" vertical="center"/>
    </xf>
    <xf numFmtId="3" fontId="24" fillId="2" borderId="21" xfId="2" applyNumberFormat="1" applyFont="1" applyFill="1" applyBorder="1" applyAlignment="1">
      <alignment horizontal="center" vertical="center"/>
    </xf>
    <xf numFmtId="4" fontId="15" fillId="0" borderId="0" xfId="2" applyNumberFormat="1" applyFont="1" applyFill="1" applyBorder="1" applyAlignment="1">
      <alignment horizontal="center" vertical="center"/>
    </xf>
    <xf numFmtId="0" fontId="15" fillId="0" borderId="1" xfId="2" applyFont="1" applyFill="1" applyBorder="1" applyAlignment="1">
      <alignment horizontal="left" vertical="center"/>
    </xf>
    <xf numFmtId="0" fontId="15" fillId="0" borderId="1" xfId="2" applyFont="1" applyFill="1" applyBorder="1" applyAlignment="1">
      <alignment horizontal="left" vertical="center" wrapText="1"/>
    </xf>
    <xf numFmtId="0" fontId="8" fillId="0" borderId="1" xfId="2" applyFont="1" applyFill="1" applyBorder="1" applyAlignment="1">
      <alignment horizontal="left" vertical="center"/>
    </xf>
    <xf numFmtId="0" fontId="8" fillId="0" borderId="1" xfId="2" applyFont="1" applyFill="1" applyBorder="1" applyAlignment="1">
      <alignment horizontal="left" vertical="center" wrapText="1"/>
    </xf>
    <xf numFmtId="49" fontId="15" fillId="0" borderId="43" xfId="3" applyNumberFormat="1" applyFont="1" applyFill="1" applyBorder="1" applyAlignment="1">
      <alignment horizontal="center" vertical="center"/>
    </xf>
    <xf numFmtId="0" fontId="32" fillId="0" borderId="0" xfId="2" applyFont="1" applyBorder="1" applyAlignment="1">
      <alignment horizontal="right" vertical="top"/>
    </xf>
    <xf numFmtId="14" fontId="15" fillId="0" borderId="2" xfId="2" applyNumberFormat="1" applyFont="1" applyBorder="1"/>
    <xf numFmtId="0" fontId="15" fillId="0" borderId="2" xfId="2" applyFont="1" applyBorder="1"/>
    <xf numFmtId="0" fontId="15" fillId="0" borderId="2" xfId="2" applyFont="1" applyBorder="1" applyAlignment="1">
      <alignment horizontal="left"/>
    </xf>
    <xf numFmtId="0" fontId="8" fillId="0" borderId="2" xfId="2" applyFont="1" applyBorder="1" applyAlignment="1">
      <alignment horizontal="left"/>
    </xf>
    <xf numFmtId="0" fontId="24" fillId="0" borderId="52" xfId="2" applyFont="1" applyBorder="1" applyAlignment="1">
      <alignment vertical="center"/>
    </xf>
    <xf numFmtId="0" fontId="29" fillId="0" borderId="52" xfId="2" applyFont="1" applyBorder="1" applyAlignment="1">
      <alignment horizontal="right" vertical="center"/>
    </xf>
    <xf numFmtId="0" fontId="29" fillId="0" borderId="52" xfId="2" applyFont="1" applyBorder="1" applyAlignment="1">
      <alignment horizontal="left" vertical="center" wrapText="1"/>
    </xf>
    <xf numFmtId="0" fontId="22" fillId="0" borderId="0" xfId="0" applyFont="1" applyBorder="1"/>
    <xf numFmtId="0" fontId="22" fillId="0" borderId="0" xfId="0" applyFont="1"/>
    <xf numFmtId="0" fontId="8" fillId="0" borderId="0" xfId="2" applyFont="1" applyFill="1" applyBorder="1" applyAlignment="1">
      <alignment horizontal="center"/>
    </xf>
    <xf numFmtId="0" fontId="8" fillId="0" borderId="0" xfId="2" applyFont="1" applyFill="1" applyBorder="1" applyAlignment="1">
      <alignment horizontal="left"/>
    </xf>
    <xf numFmtId="0" fontId="8" fillId="0" borderId="0" xfId="0" applyFont="1" applyFill="1" applyBorder="1"/>
    <xf numFmtId="0" fontId="14" fillId="0" borderId="0" xfId="2" applyFont="1"/>
    <xf numFmtId="0" fontId="8" fillId="0" borderId="0" xfId="0" applyFont="1" applyFill="1" applyBorder="1" applyAlignment="1">
      <alignment vertical="center"/>
    </xf>
    <xf numFmtId="0" fontId="8" fillId="0" borderId="0" xfId="0" applyFont="1" applyFill="1" applyAlignment="1">
      <alignment vertical="center"/>
    </xf>
    <xf numFmtId="0" fontId="8" fillId="0" borderId="0" xfId="2" applyFont="1" applyFill="1" applyBorder="1" applyAlignment="1">
      <alignment vertical="center"/>
    </xf>
    <xf numFmtId="0" fontId="8" fillId="0" borderId="0" xfId="0" applyFont="1" applyFill="1" applyBorder="1" applyAlignment="1"/>
    <xf numFmtId="0" fontId="9" fillId="0" borderId="0" xfId="0" applyFont="1" applyFill="1"/>
    <xf numFmtId="0" fontId="8" fillId="0" borderId="0" xfId="0" applyFont="1" applyBorder="1" applyAlignment="1"/>
    <xf numFmtId="0" fontId="22" fillId="0" borderId="0" xfId="2" applyFont="1" applyFill="1" applyBorder="1" applyAlignment="1">
      <alignment vertical="top" wrapText="1"/>
    </xf>
    <xf numFmtId="0" fontId="22" fillId="0" borderId="0" xfId="2" applyFont="1" applyFill="1" applyBorder="1" applyAlignment="1"/>
    <xf numFmtId="3" fontId="29" fillId="0" borderId="0" xfId="2" applyNumberFormat="1" applyFont="1" applyFill="1" applyBorder="1" applyAlignment="1">
      <alignment horizontal="center"/>
    </xf>
    <xf numFmtId="0" fontId="29" fillId="0" borderId="0" xfId="2" applyFont="1" applyFill="1" applyBorder="1"/>
    <xf numFmtId="0" fontId="22" fillId="0" borderId="0" xfId="2" applyFont="1" applyFill="1" applyBorder="1"/>
    <xf numFmtId="3" fontId="29" fillId="0" borderId="0" xfId="2" applyNumberFormat="1" applyFont="1" applyFill="1" applyBorder="1" applyAlignment="1">
      <alignment horizontal="center" vertical="center"/>
    </xf>
    <xf numFmtId="0" fontId="29" fillId="0" borderId="0" xfId="2" applyFont="1" applyFill="1" applyBorder="1" applyAlignment="1">
      <alignment horizontal="left" vertical="center"/>
    </xf>
    <xf numFmtId="0" fontId="29" fillId="0" borderId="0" xfId="2" applyFont="1" applyFill="1" applyBorder="1" applyAlignment="1">
      <alignment vertical="center"/>
    </xf>
    <xf numFmtId="37" fontId="29" fillId="0" borderId="0" xfId="2" applyNumberFormat="1" applyFont="1" applyFill="1" applyBorder="1" applyAlignment="1">
      <alignment horizontal="center" vertical="center"/>
    </xf>
    <xf numFmtId="3" fontId="8" fillId="0" borderId="0" xfId="2" applyNumberFormat="1" applyFont="1" applyFill="1" applyBorder="1" applyAlignment="1">
      <alignment horizontal="center" vertical="center"/>
    </xf>
    <xf numFmtId="0" fontId="8" fillId="0" borderId="0" xfId="0" applyFont="1" applyBorder="1"/>
    <xf numFmtId="164" fontId="15" fillId="0" borderId="26" xfId="1" applyNumberFormat="1" applyFont="1" applyFill="1" applyBorder="1" applyAlignment="1">
      <alignment horizontal="center" vertical="center"/>
    </xf>
    <xf numFmtId="164" fontId="6" fillId="0" borderId="0" xfId="1" applyNumberFormat="1" applyFont="1" applyFill="1" applyBorder="1" applyAlignment="1">
      <alignment horizontal="left"/>
    </xf>
    <xf numFmtId="164" fontId="6" fillId="0" borderId="0" xfId="1" applyNumberFormat="1" applyFont="1" applyFill="1" applyBorder="1"/>
    <xf numFmtId="164" fontId="6" fillId="2" borderId="0" xfId="1" applyNumberFormat="1" applyFont="1" applyFill="1" applyBorder="1"/>
    <xf numFmtId="0" fontId="6" fillId="0" borderId="0" xfId="0" applyFont="1" applyFill="1" applyBorder="1" applyAlignment="1">
      <alignment horizontal="center" wrapText="1"/>
    </xf>
    <xf numFmtId="0" fontId="5" fillId="0" borderId="0" xfId="0" applyFont="1" applyFill="1" applyBorder="1" applyAlignment="1">
      <alignment horizontal="left" wrapText="1"/>
    </xf>
    <xf numFmtId="164" fontId="5" fillId="0" borderId="0" xfId="1" applyNumberFormat="1" applyFont="1" applyFill="1" applyBorder="1" applyAlignment="1">
      <alignment horizontal="center" wrapText="1"/>
    </xf>
    <xf numFmtId="164" fontId="6" fillId="2" borderId="0" xfId="1" applyNumberFormat="1" applyFont="1" applyFill="1" applyBorder="1" applyAlignment="1"/>
    <xf numFmtId="164" fontId="5" fillId="2" borderId="0" xfId="1" applyNumberFormat="1" applyFont="1" applyFill="1" applyBorder="1" applyAlignment="1">
      <alignment horizontal="center" wrapText="1"/>
    </xf>
    <xf numFmtId="164" fontId="5" fillId="0" borderId="2" xfId="1" applyNumberFormat="1" applyFont="1" applyFill="1" applyBorder="1" applyAlignment="1">
      <alignment horizontal="center" wrapText="1"/>
    </xf>
    <xf numFmtId="0" fontId="6" fillId="0" borderId="0" xfId="0" applyFont="1" applyFill="1" applyBorder="1" applyAlignment="1"/>
    <xf numFmtId="0" fontId="5" fillId="4" borderId="0" xfId="0" applyFont="1" applyFill="1" applyBorder="1" applyAlignment="1">
      <alignment horizontal="justify" vertical="center" wrapText="1"/>
    </xf>
    <xf numFmtId="0" fontId="5" fillId="4" borderId="35" xfId="0" applyFont="1" applyFill="1" applyBorder="1" applyAlignment="1">
      <alignment vertical="center" wrapText="1"/>
    </xf>
    <xf numFmtId="0" fontId="5" fillId="2" borderId="2" xfId="0" applyFont="1" applyFill="1" applyBorder="1" applyAlignment="1">
      <alignment vertical="center" wrapText="1"/>
    </xf>
    <xf numFmtId="164" fontId="5" fillId="4" borderId="2" xfId="1" applyNumberFormat="1" applyFont="1" applyFill="1" applyBorder="1" applyAlignment="1">
      <alignment vertical="center" wrapText="1"/>
    </xf>
    <xf numFmtId="0" fontId="5" fillId="0" borderId="0" xfId="0" applyFont="1" applyFill="1" applyBorder="1"/>
    <xf numFmtId="0" fontId="5" fillId="0" borderId="0" xfId="0" applyFont="1" applyFill="1" applyBorder="1" applyAlignment="1">
      <alignment vertical="center"/>
    </xf>
    <xf numFmtId="164" fontId="5" fillId="0" borderId="0" xfId="1" applyNumberFormat="1" applyFont="1" applyFill="1" applyBorder="1"/>
    <xf numFmtId="164" fontId="5" fillId="2" borderId="0" xfId="1" applyNumberFormat="1" applyFont="1" applyFill="1" applyBorder="1"/>
    <xf numFmtId="164" fontId="6" fillId="2" borderId="0" xfId="1" applyNumberFormat="1" applyFont="1" applyFill="1" applyBorder="1" applyAlignment="1">
      <alignment horizontal="right" vertical="center" wrapText="1"/>
    </xf>
    <xf numFmtId="164" fontId="6" fillId="2" borderId="35" xfId="1" applyNumberFormat="1" applyFont="1" applyFill="1" applyBorder="1"/>
    <xf numFmtId="164" fontId="6" fillId="0" borderId="0" xfId="1" applyNumberFormat="1" applyFont="1" applyFill="1" applyBorder="1" applyAlignment="1">
      <alignment horizontal="center"/>
    </xf>
    <xf numFmtId="164" fontId="5" fillId="2" borderId="0" xfId="1" applyNumberFormat="1" applyFont="1" applyFill="1" applyBorder="1" applyAlignment="1">
      <alignment vertical="center" wrapText="1"/>
    </xf>
    <xf numFmtId="0" fontId="5" fillId="2" borderId="39" xfId="0" applyFont="1" applyFill="1" applyBorder="1"/>
    <xf numFmtId="164" fontId="6" fillId="2" borderId="39" xfId="1" applyNumberFormat="1" applyFont="1" applyFill="1" applyBorder="1" applyAlignment="1">
      <alignment horizontal="center"/>
    </xf>
    <xf numFmtId="164" fontId="6" fillId="2" borderId="39" xfId="1" applyNumberFormat="1" applyFont="1" applyFill="1" applyBorder="1"/>
    <xf numFmtId="164" fontId="5" fillId="2" borderId="39" xfId="1" applyNumberFormat="1" applyFont="1" applyFill="1" applyBorder="1"/>
    <xf numFmtId="0" fontId="5" fillId="0" borderId="0" xfId="0" applyFont="1" applyFill="1" applyBorder="1" applyAlignment="1">
      <alignment horizontal="left" vertical="center"/>
    </xf>
    <xf numFmtId="0" fontId="5" fillId="0" borderId="50" xfId="0" applyFont="1" applyFill="1" applyBorder="1" applyAlignment="1">
      <alignment vertical="center" wrapText="1"/>
    </xf>
    <xf numFmtId="164" fontId="5" fillId="0" borderId="50" xfId="1" applyNumberFormat="1" applyFont="1" applyFill="1" applyBorder="1" applyAlignment="1">
      <alignment horizontal="center" vertical="center" wrapText="1"/>
    </xf>
    <xf numFmtId="164" fontId="5" fillId="0" borderId="50" xfId="1" applyNumberFormat="1" applyFont="1" applyFill="1" applyBorder="1" applyAlignment="1">
      <alignment vertical="center" wrapText="1"/>
    </xf>
    <xf numFmtId="164" fontId="5" fillId="0" borderId="50" xfId="1" applyNumberFormat="1" applyFont="1" applyFill="1" applyBorder="1" applyAlignment="1">
      <alignment horizontal="right" vertical="center" wrapText="1"/>
    </xf>
    <xf numFmtId="164" fontId="6" fillId="2" borderId="50" xfId="1" applyNumberFormat="1" applyFont="1" applyFill="1" applyBorder="1"/>
    <xf numFmtId="164" fontId="5" fillId="2" borderId="50" xfId="1" applyNumberFormat="1" applyFont="1" applyFill="1" applyBorder="1" applyAlignment="1">
      <alignment horizontal="right" vertical="center" wrapText="1"/>
    </xf>
    <xf numFmtId="164" fontId="5" fillId="0"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0" fontId="5" fillId="2" borderId="39" xfId="0" applyFont="1" applyFill="1" applyBorder="1" applyAlignment="1">
      <alignment vertical="center" wrapText="1"/>
    </xf>
    <xf numFmtId="164" fontId="5" fillId="2" borderId="39" xfId="1" applyNumberFormat="1" applyFont="1" applyFill="1" applyBorder="1" applyAlignment="1">
      <alignment horizontal="center" vertical="center" wrapText="1"/>
    </xf>
    <xf numFmtId="164" fontId="5" fillId="2" borderId="39" xfId="1" applyNumberFormat="1" applyFont="1" applyFill="1" applyBorder="1" applyAlignment="1">
      <alignment vertical="center" wrapText="1"/>
    </xf>
    <xf numFmtId="164" fontId="5" fillId="2" borderId="39" xfId="1" applyNumberFormat="1" applyFont="1" applyFill="1" applyBorder="1" applyAlignment="1">
      <alignment horizontal="right" vertical="center" wrapText="1"/>
    </xf>
    <xf numFmtId="0" fontId="5" fillId="4" borderId="0" xfId="0" applyFont="1" applyFill="1" applyBorder="1" applyAlignment="1">
      <alignment vertical="center" wrapText="1"/>
    </xf>
    <xf numFmtId="164" fontId="5" fillId="4" borderId="0" xfId="1" applyNumberFormat="1" applyFont="1" applyFill="1" applyBorder="1" applyAlignment="1">
      <alignment horizontal="center" vertical="center" wrapText="1"/>
    </xf>
    <xf numFmtId="164" fontId="5" fillId="4" borderId="0" xfId="1" applyNumberFormat="1"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vertical="center" wrapText="1"/>
    </xf>
    <xf numFmtId="164" fontId="6" fillId="0" borderId="0" xfId="1" applyNumberFormat="1" applyFont="1" applyFill="1" applyBorder="1" applyAlignment="1">
      <alignment vertical="center" wrapText="1"/>
    </xf>
    <xf numFmtId="0" fontId="5" fillId="7" borderId="39" xfId="0" applyFont="1" applyFill="1" applyBorder="1" applyAlignment="1">
      <alignment vertical="center"/>
    </xf>
    <xf numFmtId="0" fontId="5" fillId="7" borderId="39" xfId="0" applyFont="1" applyFill="1" applyBorder="1" applyAlignment="1">
      <alignment vertical="center" wrapText="1"/>
    </xf>
    <xf numFmtId="164" fontId="5" fillId="7" borderId="39" xfId="1" applyNumberFormat="1" applyFont="1" applyFill="1" applyBorder="1" applyAlignment="1">
      <alignment horizontal="center" vertical="center" wrapText="1"/>
    </xf>
    <xf numFmtId="164" fontId="5" fillId="7" borderId="39" xfId="1" applyNumberFormat="1" applyFont="1" applyFill="1" applyBorder="1" applyAlignment="1">
      <alignment vertical="center" wrapText="1"/>
    </xf>
    <xf numFmtId="164" fontId="5" fillId="7" borderId="39" xfId="1" applyNumberFormat="1" applyFont="1" applyFill="1" applyBorder="1" applyAlignment="1">
      <alignment horizontal="right" vertical="center" wrapText="1"/>
    </xf>
    <xf numFmtId="0" fontId="6" fillId="3" borderId="0" xfId="0" applyFont="1" applyFill="1" applyBorder="1"/>
    <xf numFmtId="164" fontId="5" fillId="3" borderId="2" xfId="1" applyNumberFormat="1" applyFont="1" applyFill="1" applyBorder="1" applyAlignment="1">
      <alignment horizontal="center" wrapText="1"/>
    </xf>
    <xf numFmtId="0" fontId="5" fillId="0" borderId="2" xfId="0" applyFont="1" applyBorder="1" applyAlignment="1">
      <alignment horizontal="center"/>
    </xf>
    <xf numFmtId="0" fontId="5" fillId="0" borderId="2" xfId="0" applyFont="1" applyBorder="1" applyAlignment="1">
      <alignment horizontal="left"/>
    </xf>
    <xf numFmtId="164" fontId="5" fillId="0" borderId="2" xfId="1" applyNumberFormat="1" applyFont="1" applyBorder="1" applyAlignment="1">
      <alignment horizontal="center"/>
    </xf>
    <xf numFmtId="0" fontId="5" fillId="0" borderId="0" xfId="0" applyFont="1"/>
    <xf numFmtId="43" fontId="6" fillId="0" borderId="0" xfId="1" applyFont="1"/>
    <xf numFmtId="43" fontId="6" fillId="0" borderId="2" xfId="1" applyFont="1" applyBorder="1"/>
    <xf numFmtId="43" fontId="5" fillId="0" borderId="0" xfId="1" applyFont="1"/>
    <xf numFmtId="0" fontId="30" fillId="8" borderId="0" xfId="0" applyFont="1" applyFill="1"/>
    <xf numFmtId="164" fontId="8" fillId="0" borderId="0" xfId="1" applyNumberFormat="1" applyFont="1"/>
    <xf numFmtId="164" fontId="12" fillId="0" borderId="0" xfId="1" applyNumberFormat="1" applyFont="1" applyFill="1" applyBorder="1" applyAlignment="1">
      <alignment horizontal="right"/>
    </xf>
    <xf numFmtId="164" fontId="14" fillId="0" borderId="0" xfId="1" applyNumberFormat="1" applyFont="1" applyBorder="1" applyAlignment="1">
      <alignment horizontal="centerContinuous"/>
    </xf>
    <xf numFmtId="164" fontId="12" fillId="0" borderId="0" xfId="1" applyNumberFormat="1" applyFont="1" applyBorder="1" applyAlignment="1">
      <alignment horizontal="centerContinuous"/>
    </xf>
    <xf numFmtId="164" fontId="15" fillId="0" borderId="0" xfId="1" applyNumberFormat="1" applyFont="1" applyBorder="1" applyAlignment="1">
      <alignment horizontal="centerContinuous"/>
    </xf>
    <xf numFmtId="164" fontId="8" fillId="0" borderId="14" xfId="1" applyNumberFormat="1" applyFont="1" applyBorder="1" applyAlignment="1">
      <alignment horizontal="center" vertical="center" wrapText="1"/>
    </xf>
    <xf numFmtId="164" fontId="22" fillId="0" borderId="20" xfId="1" applyNumberFormat="1" applyFont="1" applyBorder="1" applyAlignment="1">
      <alignment horizontal="center" vertical="center" wrapText="1"/>
    </xf>
    <xf numFmtId="164" fontId="24" fillId="0" borderId="25" xfId="1" applyNumberFormat="1" applyFont="1" applyBorder="1" applyAlignment="1">
      <alignment horizontal="center" vertical="center" wrapText="1"/>
    </xf>
    <xf numFmtId="164" fontId="24" fillId="0" borderId="32" xfId="1" applyNumberFormat="1" applyFont="1" applyBorder="1" applyAlignment="1">
      <alignment horizontal="center" vertical="center" wrapText="1"/>
    </xf>
    <xf numFmtId="164" fontId="24" fillId="0" borderId="47" xfId="1" applyNumberFormat="1" applyFont="1" applyBorder="1" applyAlignment="1">
      <alignment horizontal="center" vertical="center" wrapText="1"/>
    </xf>
    <xf numFmtId="164" fontId="15" fillId="0" borderId="26" xfId="1" applyNumberFormat="1" applyFont="1" applyFill="1" applyBorder="1" applyAlignment="1">
      <alignment horizontal="right" vertical="center"/>
    </xf>
    <xf numFmtId="164" fontId="8" fillId="0" borderId="0" xfId="1" applyNumberFormat="1" applyFont="1" applyAlignment="1">
      <alignment horizontal="right" vertical="center"/>
    </xf>
    <xf numFmtId="164" fontId="8" fillId="0" borderId="0" xfId="1" applyNumberFormat="1" applyFont="1" applyBorder="1"/>
    <xf numFmtId="164" fontId="8" fillId="0" borderId="2" xfId="1" applyNumberFormat="1" applyFont="1" applyBorder="1"/>
    <xf numFmtId="164" fontId="29" fillId="0" borderId="0" xfId="1" applyNumberFormat="1" applyFont="1" applyBorder="1" applyAlignment="1">
      <alignment horizontal="left"/>
    </xf>
    <xf numFmtId="164" fontId="29" fillId="0" borderId="52" xfId="1" applyNumberFormat="1" applyFont="1" applyBorder="1" applyAlignment="1">
      <alignment horizontal="left" vertical="center" wrapText="1"/>
    </xf>
    <xf numFmtId="164" fontId="8" fillId="0" borderId="0" xfId="1" applyNumberFormat="1" applyFont="1" applyBorder="1" applyAlignment="1">
      <alignment horizontal="left"/>
    </xf>
    <xf numFmtId="0" fontId="24" fillId="2" borderId="57" xfId="2" applyFont="1" applyFill="1" applyBorder="1" applyAlignment="1">
      <alignment horizontal="center" vertical="center"/>
    </xf>
    <xf numFmtId="0" fontId="24" fillId="2" borderId="58" xfId="2" applyFont="1" applyFill="1" applyBorder="1" applyAlignment="1">
      <alignment horizontal="center" vertical="center" wrapText="1"/>
    </xf>
    <xf numFmtId="164" fontId="22" fillId="0" borderId="37" xfId="1" applyNumberFormat="1" applyFont="1" applyFill="1" applyBorder="1" applyAlignment="1">
      <alignment horizontal="center" vertical="center" wrapText="1"/>
    </xf>
    <xf numFmtId="164" fontId="22" fillId="0" borderId="38" xfId="1" quotePrefix="1" applyNumberFormat="1" applyFont="1" applyFill="1" applyBorder="1" applyAlignment="1">
      <alignment horizontal="center" vertical="center"/>
    </xf>
    <xf numFmtId="164" fontId="22" fillId="0" borderId="56" xfId="1" applyNumberFormat="1" applyFont="1" applyFill="1" applyBorder="1" applyAlignment="1">
      <alignment horizontal="center" vertical="center" wrapText="1"/>
    </xf>
    <xf numFmtId="0" fontId="15" fillId="2" borderId="40" xfId="2" applyFont="1" applyFill="1" applyBorder="1" applyAlignment="1">
      <alignment vertical="center"/>
    </xf>
    <xf numFmtId="0" fontId="8" fillId="2" borderId="41" xfId="0" applyFont="1" applyFill="1" applyBorder="1" applyAlignment="1"/>
    <xf numFmtId="0" fontId="8" fillId="2" borderId="10" xfId="0" applyFont="1" applyFill="1" applyBorder="1" applyAlignment="1"/>
    <xf numFmtId="0" fontId="8" fillId="2" borderId="11" xfId="0" applyFont="1" applyFill="1" applyBorder="1" applyAlignment="1"/>
    <xf numFmtId="0" fontId="8" fillId="2" borderId="16" xfId="0" applyFont="1" applyFill="1" applyBorder="1"/>
    <xf numFmtId="0" fontId="8" fillId="2" borderId="0" xfId="0" applyFont="1" applyFill="1" applyBorder="1"/>
    <xf numFmtId="0" fontId="8" fillId="2" borderId="17" xfId="0" applyFont="1" applyFill="1" applyBorder="1" applyAlignment="1"/>
    <xf numFmtId="0" fontId="22" fillId="2" borderId="16" xfId="2" applyFont="1" applyFill="1" applyBorder="1" applyAlignment="1"/>
    <xf numFmtId="0" fontId="22" fillId="2" borderId="0" xfId="2" applyFont="1" applyFill="1" applyBorder="1" applyAlignment="1"/>
    <xf numFmtId="0" fontId="22" fillId="2" borderId="17" xfId="2" applyFont="1" applyFill="1" applyBorder="1" applyAlignment="1">
      <alignment vertical="center"/>
    </xf>
    <xf numFmtId="0" fontId="15" fillId="2" borderId="16" xfId="2" applyFont="1" applyFill="1" applyBorder="1" applyAlignment="1">
      <alignment vertical="center"/>
    </xf>
    <xf numFmtId="0" fontId="8" fillId="2" borderId="0" xfId="0" applyFont="1" applyFill="1" applyBorder="1" applyAlignment="1"/>
    <xf numFmtId="0" fontId="22" fillId="2" borderId="0" xfId="2" applyFont="1" applyFill="1" applyBorder="1" applyAlignment="1">
      <alignment vertical="center"/>
    </xf>
    <xf numFmtId="0" fontId="22" fillId="2" borderId="16" xfId="2" applyFont="1" applyFill="1" applyBorder="1" applyAlignment="1">
      <alignment vertical="center"/>
    </xf>
    <xf numFmtId="0" fontId="29" fillId="2" borderId="16" xfId="2" applyFont="1" applyFill="1" applyBorder="1" applyAlignment="1">
      <alignment vertical="center"/>
    </xf>
    <xf numFmtId="0" fontId="22" fillId="2" borderId="22" xfId="2" applyFont="1" applyFill="1" applyBorder="1" applyAlignment="1">
      <alignment vertical="center"/>
    </xf>
    <xf numFmtId="0" fontId="22" fillId="2" borderId="4" xfId="2" applyFont="1" applyFill="1" applyBorder="1" applyAlignment="1">
      <alignment vertical="center"/>
    </xf>
    <xf numFmtId="0" fontId="22" fillId="2" borderId="23" xfId="2" applyFont="1" applyFill="1" applyBorder="1" applyAlignment="1">
      <alignment vertical="center"/>
    </xf>
    <xf numFmtId="0" fontId="8" fillId="2" borderId="40" xfId="2" applyFont="1" applyFill="1" applyBorder="1" applyAlignment="1">
      <alignment vertical="center"/>
    </xf>
    <xf numFmtId="0" fontId="8" fillId="2" borderId="41" xfId="2" applyFont="1" applyFill="1" applyBorder="1" applyAlignment="1">
      <alignment vertical="center"/>
    </xf>
    <xf numFmtId="164" fontId="8" fillId="2" borderId="42" xfId="1" applyNumberFormat="1" applyFont="1" applyFill="1" applyBorder="1" applyAlignment="1">
      <alignment vertical="center"/>
    </xf>
    <xf numFmtId="0" fontId="8" fillId="2" borderId="42" xfId="2" applyFont="1" applyFill="1" applyBorder="1" applyAlignment="1">
      <alignment vertical="center"/>
    </xf>
    <xf numFmtId="0" fontId="22" fillId="2" borderId="9" xfId="2" applyFont="1" applyFill="1" applyBorder="1" applyAlignment="1">
      <alignment vertical="top" wrapText="1"/>
    </xf>
    <xf numFmtId="0" fontId="22" fillId="2" borderId="11" xfId="2" applyFont="1" applyFill="1" applyBorder="1" applyAlignment="1">
      <alignment vertical="top" wrapText="1"/>
    </xf>
    <xf numFmtId="0" fontId="29" fillId="2" borderId="53" xfId="2" applyFont="1" applyFill="1" applyBorder="1" applyAlignment="1">
      <alignment vertical="center"/>
    </xf>
    <xf numFmtId="0" fontId="29" fillId="2" borderId="54" xfId="2" applyFont="1" applyFill="1" applyBorder="1" applyAlignment="1">
      <alignment vertical="center"/>
    </xf>
    <xf numFmtId="0" fontId="8" fillId="2" borderId="49" xfId="0" applyFont="1" applyFill="1" applyBorder="1"/>
    <xf numFmtId="0" fontId="8" fillId="2" borderId="51" xfId="0" applyFont="1" applyFill="1" applyBorder="1"/>
    <xf numFmtId="0" fontId="29" fillId="2" borderId="16" xfId="2" applyFont="1" applyFill="1" applyBorder="1"/>
    <xf numFmtId="3" fontId="29" fillId="2" borderId="0" xfId="2" applyNumberFormat="1" applyFont="1" applyFill="1" applyBorder="1" applyAlignment="1">
      <alignment horizontal="center"/>
    </xf>
    <xf numFmtId="164" fontId="29" fillId="2" borderId="17" xfId="1" applyNumberFormat="1" applyFont="1" applyFill="1" applyBorder="1" applyAlignment="1">
      <alignment horizontal="center"/>
    </xf>
    <xf numFmtId="0" fontId="29" fillId="2" borderId="16" xfId="2" applyFont="1" applyFill="1" applyBorder="1" applyAlignment="1">
      <alignment horizontal="left" vertical="center"/>
    </xf>
    <xf numFmtId="3" fontId="29" fillId="2" borderId="17" xfId="2" applyNumberFormat="1" applyFont="1" applyFill="1" applyBorder="1" applyAlignment="1">
      <alignment horizontal="center" vertical="center"/>
    </xf>
    <xf numFmtId="3" fontId="29" fillId="2" borderId="0" xfId="2" applyNumberFormat="1" applyFont="1" applyFill="1" applyBorder="1" applyAlignment="1">
      <alignment horizontal="center" vertical="center"/>
    </xf>
    <xf numFmtId="164" fontId="29" fillId="2" borderId="17" xfId="1" applyNumberFormat="1" applyFont="1" applyFill="1" applyBorder="1" applyAlignment="1">
      <alignment horizontal="center" vertical="center"/>
    </xf>
    <xf numFmtId="37" fontId="29" fillId="2" borderId="17" xfId="2" applyNumberFormat="1" applyFont="1" applyFill="1" applyBorder="1" applyAlignment="1">
      <alignment horizontal="center" vertical="center"/>
    </xf>
    <xf numFmtId="164" fontId="29" fillId="2" borderId="54" xfId="1" applyNumberFormat="1" applyFont="1" applyFill="1" applyBorder="1" applyAlignment="1">
      <alignment horizontal="center" vertical="center"/>
    </xf>
    <xf numFmtId="3" fontId="29" fillId="2" borderId="54" xfId="2" applyNumberFormat="1" applyFont="1" applyFill="1" applyBorder="1" applyAlignment="1">
      <alignment horizontal="center" vertical="center"/>
    </xf>
    <xf numFmtId="164" fontId="29" fillId="2" borderId="55" xfId="1" applyNumberFormat="1" applyFont="1" applyFill="1" applyBorder="1" applyAlignment="1">
      <alignment horizontal="center" vertical="center"/>
    </xf>
    <xf numFmtId="3" fontId="29" fillId="2" borderId="55" xfId="2" applyNumberFormat="1" applyFont="1" applyFill="1" applyBorder="1" applyAlignment="1">
      <alignment horizontal="center" vertical="center"/>
    </xf>
    <xf numFmtId="0" fontId="8" fillId="2" borderId="22" xfId="2" applyFont="1" applyFill="1" applyBorder="1" applyAlignment="1">
      <alignment vertical="center"/>
    </xf>
    <xf numFmtId="3" fontId="8" fillId="2" borderId="4" xfId="2" applyNumberFormat="1" applyFont="1" applyFill="1" applyBorder="1" applyAlignment="1">
      <alignment horizontal="center" vertical="center"/>
    </xf>
    <xf numFmtId="164" fontId="8" fillId="2" borderId="23" xfId="1" applyNumberFormat="1" applyFont="1" applyFill="1" applyBorder="1" applyAlignment="1">
      <alignment horizontal="center" vertical="center"/>
    </xf>
    <xf numFmtId="0" fontId="8" fillId="2" borderId="23" xfId="2" applyFont="1" applyFill="1" applyBorder="1" applyAlignment="1">
      <alignment vertical="center"/>
    </xf>
    <xf numFmtId="9" fontId="6" fillId="0" borderId="0" xfId="4" applyFont="1" applyFill="1" applyBorder="1"/>
    <xf numFmtId="9" fontId="5" fillId="4" borderId="2" xfId="4" applyFont="1" applyFill="1" applyBorder="1" applyAlignment="1">
      <alignment vertical="center" wrapText="1"/>
    </xf>
    <xf numFmtId="9" fontId="5" fillId="0" borderId="0" xfId="4" applyFont="1" applyFill="1" applyBorder="1"/>
    <xf numFmtId="9" fontId="6" fillId="0" borderId="0" xfId="4" applyFont="1" applyFill="1" applyBorder="1" applyAlignment="1">
      <alignment horizontal="right" vertical="center" wrapText="1"/>
    </xf>
    <xf numFmtId="9" fontId="5" fillId="2" borderId="35" xfId="4" applyFont="1" applyFill="1" applyBorder="1" applyAlignment="1">
      <alignment horizontal="right" vertical="center" wrapText="1"/>
    </xf>
    <xf numFmtId="9" fontId="5" fillId="0" borderId="0" xfId="4" applyFont="1" applyFill="1" applyBorder="1" applyAlignment="1">
      <alignment vertical="center" wrapText="1"/>
    </xf>
    <xf numFmtId="9" fontId="5" fillId="0" borderId="50" xfId="4" applyFont="1" applyFill="1" applyBorder="1" applyAlignment="1">
      <alignment horizontal="right" vertical="center" wrapText="1"/>
    </xf>
    <xf numFmtId="9" fontId="5" fillId="0" borderId="0" xfId="4" applyFont="1" applyFill="1" applyBorder="1" applyAlignment="1">
      <alignment horizontal="right" vertical="center" wrapText="1"/>
    </xf>
    <xf numFmtId="9" fontId="5" fillId="4" borderId="0" xfId="4" applyFont="1" applyFill="1" applyBorder="1" applyAlignment="1">
      <alignment vertical="center" wrapText="1"/>
    </xf>
    <xf numFmtId="164" fontId="6" fillId="2" borderId="0" xfId="1" applyNumberFormat="1" applyFont="1" applyFill="1"/>
    <xf numFmtId="164" fontId="5" fillId="2" borderId="2" xfId="1" applyNumberFormat="1" applyFont="1" applyFill="1" applyBorder="1" applyAlignment="1">
      <alignment horizontal="center"/>
    </xf>
    <xf numFmtId="0" fontId="5" fillId="0" borderId="2" xfId="0" applyFont="1" applyFill="1" applyBorder="1" applyAlignment="1">
      <alignment horizontal="left" wrapText="1"/>
    </xf>
    <xf numFmtId="0" fontId="6" fillId="8" borderId="0" xfId="0" applyFont="1" applyFill="1" applyAlignment="1">
      <alignment horizontal="center"/>
    </xf>
    <xf numFmtId="15" fontId="6" fillId="0" borderId="0" xfId="0" applyNumberFormat="1" applyFont="1" applyAlignment="1">
      <alignment horizontal="center"/>
    </xf>
    <xf numFmtId="0" fontId="36" fillId="0" borderId="0" xfId="0" applyFont="1" applyFill="1" applyAlignment="1">
      <alignment horizontal="right"/>
    </xf>
    <xf numFmtId="0" fontId="5" fillId="6" borderId="2" xfId="0" applyFont="1" applyFill="1" applyBorder="1" applyAlignment="1">
      <alignment horizontal="center"/>
    </xf>
    <xf numFmtId="0" fontId="15" fillId="0" borderId="0" xfId="0" applyFont="1" applyBorder="1" applyAlignment="1">
      <alignment horizontal="right" vertical="center"/>
    </xf>
    <xf numFmtId="4" fontId="15" fillId="0" borderId="0" xfId="0" applyNumberFormat="1" applyFont="1" applyBorder="1" applyAlignment="1">
      <alignment horizontal="right" vertical="center"/>
    </xf>
    <xf numFmtId="0" fontId="17" fillId="0" borderId="0" xfId="0" applyFont="1" applyBorder="1" applyAlignment="1">
      <alignment horizontal="right" vertical="center"/>
    </xf>
    <xf numFmtId="0" fontId="8" fillId="0" borderId="0" xfId="0" applyFont="1" applyBorder="1" applyAlignment="1">
      <alignment horizontal="right" vertical="center"/>
    </xf>
    <xf numFmtId="39" fontId="8" fillId="0" borderId="0" xfId="0" applyNumberFormat="1" applyFont="1" applyBorder="1" applyAlignment="1">
      <alignment horizontal="right" vertical="center"/>
    </xf>
    <xf numFmtId="0" fontId="9" fillId="0" borderId="0" xfId="0" applyFont="1" applyBorder="1" applyAlignment="1">
      <alignment horizontal="right" vertical="center"/>
    </xf>
    <xf numFmtId="0" fontId="9" fillId="0" borderId="0" xfId="0" applyFont="1" applyBorder="1"/>
    <xf numFmtId="0" fontId="15" fillId="0" borderId="0" xfId="2" quotePrefix="1" applyFont="1" applyBorder="1" applyAlignment="1">
      <alignment vertical="center"/>
    </xf>
    <xf numFmtId="0" fontId="5" fillId="4" borderId="35" xfId="0" applyFont="1" applyFill="1" applyBorder="1" applyAlignment="1">
      <alignment vertical="center"/>
    </xf>
    <xf numFmtId="0" fontId="31" fillId="0" borderId="0" xfId="0" applyFont="1" applyFill="1" applyBorder="1"/>
    <xf numFmtId="0" fontId="3" fillId="0" borderId="0" xfId="0" applyFont="1" applyFill="1" applyBorder="1"/>
    <xf numFmtId="0" fontId="8" fillId="0" borderId="0" xfId="2" applyFont="1" applyBorder="1" applyAlignment="1">
      <alignment horizontal="center" vertical="center"/>
    </xf>
    <xf numFmtId="0" fontId="2" fillId="0" borderId="0" xfId="0" applyFont="1"/>
    <xf numFmtId="164" fontId="2" fillId="0" borderId="0" xfId="1" applyNumberFormat="1" applyFont="1"/>
    <xf numFmtId="164" fontId="5" fillId="0" borderId="0" xfId="1" applyNumberFormat="1" applyFont="1"/>
    <xf numFmtId="164" fontId="5" fillId="0" borderId="35" xfId="1" applyNumberFormat="1" applyFont="1" applyBorder="1"/>
    <xf numFmtId="0" fontId="5" fillId="3" borderId="0" xfId="0" applyFont="1" applyFill="1"/>
    <xf numFmtId="164" fontId="2" fillId="0" borderId="0" xfId="1" applyNumberFormat="1" applyFont="1" applyAlignment="1">
      <alignment horizontal="center"/>
    </xf>
    <xf numFmtId="0" fontId="39" fillId="10" borderId="0" xfId="0" applyFont="1" applyFill="1"/>
    <xf numFmtId="0" fontId="40" fillId="0" borderId="0" xfId="0" applyFont="1"/>
    <xf numFmtId="164" fontId="2" fillId="0" borderId="0" xfId="1" applyNumberFormat="1" applyFont="1" applyFill="1"/>
    <xf numFmtId="0" fontId="2" fillId="0" borderId="2" xfId="0" applyFont="1" applyFill="1" applyBorder="1"/>
    <xf numFmtId="164" fontId="2" fillId="0" borderId="2" xfId="1" applyNumberFormat="1" applyFont="1" applyFill="1" applyBorder="1"/>
    <xf numFmtId="9" fontId="5" fillId="6" borderId="2" xfId="4" applyFont="1" applyFill="1" applyBorder="1" applyAlignment="1">
      <alignment horizontal="center" wrapText="1"/>
    </xf>
    <xf numFmtId="0" fontId="30" fillId="3" borderId="0" xfId="0" applyFont="1" applyFill="1" applyBorder="1"/>
    <xf numFmtId="0" fontId="5" fillId="2" borderId="0" xfId="0" applyFont="1" applyFill="1" applyBorder="1" applyAlignment="1">
      <alignment vertical="center" wrapText="1"/>
    </xf>
    <xf numFmtId="0" fontId="8" fillId="2" borderId="16" xfId="0" applyFont="1" applyFill="1" applyBorder="1" applyAlignment="1"/>
    <xf numFmtId="0" fontId="0" fillId="2" borderId="0" xfId="0" applyFill="1" applyBorder="1" applyAlignment="1"/>
    <xf numFmtId="0" fontId="0" fillId="2" borderId="17" xfId="0" applyFill="1" applyBorder="1" applyAlignment="1"/>
    <xf numFmtId="0" fontId="29" fillId="2" borderId="53" xfId="2" applyFont="1" applyFill="1" applyBorder="1" applyAlignment="1">
      <alignment horizontal="left" vertical="center" wrapText="1"/>
    </xf>
    <xf numFmtId="0" fontId="29" fillId="2" borderId="2" xfId="2" applyFont="1" applyFill="1" applyBorder="1" applyAlignment="1">
      <alignment horizontal="left" vertical="center" wrapText="1"/>
    </xf>
    <xf numFmtId="0" fontId="29" fillId="2" borderId="54" xfId="2" applyFont="1" applyFill="1" applyBorder="1" applyAlignment="1">
      <alignment horizontal="left" vertical="center" wrapText="1"/>
    </xf>
    <xf numFmtId="0" fontId="22" fillId="2" borderId="16" xfId="2" applyFont="1" applyFill="1" applyBorder="1" applyAlignment="1">
      <alignment horizontal="left" vertical="top" wrapText="1"/>
    </xf>
    <xf numFmtId="0" fontId="22" fillId="2" borderId="0" xfId="2" applyFont="1" applyFill="1" applyBorder="1" applyAlignment="1">
      <alignment horizontal="left" vertical="top" wrapText="1"/>
    </xf>
    <xf numFmtId="0" fontId="22" fillId="2" borderId="17" xfId="2" applyFont="1" applyFill="1" applyBorder="1" applyAlignment="1">
      <alignment horizontal="left" vertical="top" wrapText="1"/>
    </xf>
    <xf numFmtId="0" fontId="17" fillId="5" borderId="40" xfId="2" applyFont="1" applyFill="1" applyBorder="1" applyAlignment="1">
      <alignment horizontal="left" vertical="center"/>
    </xf>
    <xf numFmtId="0" fontId="17" fillId="5" borderId="41" xfId="2" applyFont="1" applyFill="1" applyBorder="1" applyAlignment="1">
      <alignment horizontal="left" vertical="center"/>
    </xf>
    <xf numFmtId="0" fontId="17" fillId="5" borderId="42" xfId="2" applyFont="1" applyFill="1" applyBorder="1" applyAlignment="1">
      <alignment horizontal="left" vertical="center"/>
    </xf>
    <xf numFmtId="0" fontId="8" fillId="0" borderId="0" xfId="2" applyNumberFormat="1" applyFont="1" applyBorder="1" applyAlignment="1">
      <alignment horizontal="left" vertical="center" wrapText="1"/>
    </xf>
    <xf numFmtId="0" fontId="8" fillId="2" borderId="40" xfId="2" applyFont="1" applyFill="1" applyBorder="1" applyAlignment="1">
      <alignment horizontal="center" vertical="center"/>
    </xf>
    <xf numFmtId="0" fontId="8" fillId="2" borderId="41" xfId="2" applyFont="1" applyFill="1" applyBorder="1" applyAlignment="1">
      <alignment horizontal="center" vertical="center"/>
    </xf>
    <xf numFmtId="0" fontId="8" fillId="2" borderId="42" xfId="2" applyFont="1" applyFill="1" applyBorder="1" applyAlignment="1">
      <alignment horizontal="center" vertical="center"/>
    </xf>
    <xf numFmtId="0" fontId="8" fillId="0" borderId="40" xfId="2" applyFont="1" applyFill="1" applyBorder="1" applyAlignment="1">
      <alignment horizontal="center" vertical="center"/>
    </xf>
    <xf numFmtId="0" fontId="8" fillId="0" borderId="41" xfId="2" applyFont="1" applyFill="1" applyBorder="1" applyAlignment="1">
      <alignment horizontal="center" vertical="center"/>
    </xf>
    <xf numFmtId="0" fontId="8" fillId="0" borderId="42" xfId="2" applyFont="1" applyFill="1" applyBorder="1" applyAlignment="1">
      <alignment horizontal="center" vertical="center"/>
    </xf>
    <xf numFmtId="0" fontId="8" fillId="0" borderId="0" xfId="2" applyFont="1" applyFill="1" applyBorder="1" applyAlignment="1">
      <alignment horizontal="center" vertical="center"/>
    </xf>
    <xf numFmtId="0" fontId="20" fillId="3" borderId="5" xfId="2" applyFont="1" applyFill="1" applyBorder="1" applyAlignment="1">
      <alignment horizontal="center" vertical="center"/>
    </xf>
    <xf numFmtId="0" fontId="20" fillId="3" borderId="6" xfId="2" applyFont="1" applyFill="1" applyBorder="1" applyAlignment="1">
      <alignment horizontal="center" vertical="center"/>
    </xf>
    <xf numFmtId="0" fontId="20" fillId="3" borderId="7" xfId="2" applyFont="1" applyFill="1" applyBorder="1" applyAlignment="1">
      <alignment horizontal="center" vertical="center"/>
    </xf>
    <xf numFmtId="0" fontId="20" fillId="0" borderId="5" xfId="2" applyFont="1" applyBorder="1" applyAlignment="1">
      <alignment horizontal="center" vertical="center"/>
    </xf>
    <xf numFmtId="0" fontId="20" fillId="0" borderId="6" xfId="2" applyFont="1" applyBorder="1" applyAlignment="1">
      <alignment horizontal="center" vertical="center"/>
    </xf>
    <xf numFmtId="0" fontId="20" fillId="0" borderId="7" xfId="2" applyFont="1" applyBorder="1" applyAlignment="1">
      <alignment horizontal="center" vertical="center"/>
    </xf>
    <xf numFmtId="0" fontId="8" fillId="0" borderId="9" xfId="2" applyFont="1" applyBorder="1" applyAlignment="1">
      <alignment horizontal="center" vertical="center"/>
    </xf>
    <xf numFmtId="0" fontId="8" fillId="0" borderId="10" xfId="2" applyFont="1" applyBorder="1" applyAlignment="1">
      <alignment horizontal="center" vertical="center"/>
    </xf>
    <xf numFmtId="0" fontId="8" fillId="0" borderId="11" xfId="2" applyFont="1" applyBorder="1" applyAlignment="1">
      <alignment horizontal="center" vertical="center"/>
    </xf>
    <xf numFmtId="0" fontId="8" fillId="0" borderId="16" xfId="2" applyFont="1" applyBorder="1" applyAlignment="1">
      <alignment horizontal="center" vertical="center"/>
    </xf>
    <xf numFmtId="0" fontId="8" fillId="0" borderId="0" xfId="2" applyFont="1" applyBorder="1" applyAlignment="1">
      <alignment horizontal="center" vertical="center"/>
    </xf>
    <xf numFmtId="0" fontId="8" fillId="0" borderId="17" xfId="2" applyFont="1" applyBorder="1" applyAlignment="1">
      <alignment horizontal="center" vertical="center"/>
    </xf>
    <xf numFmtId="0" fontId="8" fillId="0" borderId="22" xfId="2" applyFont="1" applyBorder="1" applyAlignment="1">
      <alignment horizontal="center" vertical="center"/>
    </xf>
    <xf numFmtId="0" fontId="8" fillId="0" borderId="4" xfId="2" applyFont="1" applyBorder="1" applyAlignment="1">
      <alignment horizontal="center" vertical="center"/>
    </xf>
    <xf numFmtId="0" fontId="8" fillId="0" borderId="23" xfId="2" applyFont="1" applyBorder="1" applyAlignment="1">
      <alignment horizontal="center" vertical="center"/>
    </xf>
    <xf numFmtId="0" fontId="8" fillId="0" borderId="12" xfId="2" applyFont="1" applyFill="1" applyBorder="1" applyAlignment="1">
      <alignment horizontal="center" vertical="center" wrapText="1"/>
    </xf>
    <xf numFmtId="0" fontId="8" fillId="0" borderId="18" xfId="2" applyFont="1" applyFill="1" applyBorder="1" applyAlignment="1">
      <alignment horizontal="center" vertical="center" wrapText="1"/>
    </xf>
    <xf numFmtId="0" fontId="8" fillId="0" borderId="24" xfId="2" applyFont="1" applyFill="1" applyBorder="1" applyAlignment="1">
      <alignment horizontal="center" vertical="center" wrapText="1"/>
    </xf>
    <xf numFmtId="0" fontId="22" fillId="2" borderId="9" xfId="2" applyFont="1" applyFill="1" applyBorder="1" applyAlignment="1">
      <alignment horizontal="left" vertical="top" wrapText="1"/>
    </xf>
    <xf numFmtId="0" fontId="22" fillId="2" borderId="10" xfId="2" applyFont="1" applyFill="1" applyBorder="1" applyAlignment="1">
      <alignment horizontal="left" vertical="top" wrapText="1"/>
    </xf>
    <xf numFmtId="0" fontId="22" fillId="2" borderId="11" xfId="2" applyFont="1" applyFill="1" applyBorder="1" applyAlignment="1">
      <alignment horizontal="left" vertical="top" wrapText="1"/>
    </xf>
    <xf numFmtId="0" fontId="5" fillId="4" borderId="35" xfId="0" applyFont="1" applyFill="1" applyBorder="1" applyAlignment="1">
      <alignment horizontal="left" vertical="center" wrapText="1"/>
    </xf>
    <xf numFmtId="0" fontId="5" fillId="9" borderId="2" xfId="0" applyFont="1" applyFill="1" applyBorder="1" applyAlignment="1">
      <alignment horizontal="center"/>
    </xf>
  </cellXfs>
  <cellStyles count="5">
    <cellStyle name="Comma" xfId="1" builtinId="3"/>
    <cellStyle name="Comma_Sheet1" xfId="3" xr:uid="{00000000-0005-0000-0000-000001000000}"/>
    <cellStyle name="Normal" xfId="0" builtinId="0"/>
    <cellStyle name="Normal_Sheet1" xfId="2"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5C0B5-D13D-463B-B44B-45B9780E1A9A}">
  <dimension ref="A1:C20"/>
  <sheetViews>
    <sheetView tabSelected="1" workbookViewId="0"/>
  </sheetViews>
  <sheetFormatPr defaultColWidth="9" defaultRowHeight="14.5"/>
  <cols>
    <col min="1" max="1" width="37.75" style="336" customWidth="1"/>
    <col min="2" max="2" width="9.33203125" style="337" customWidth="1"/>
    <col min="3" max="3" width="53.83203125" style="337" bestFit="1" customWidth="1"/>
    <col min="4" max="4" width="44.33203125" style="336" bestFit="1" customWidth="1"/>
    <col min="5" max="16384" width="9" style="336"/>
  </cols>
  <sheetData>
    <row r="1" spans="1:3">
      <c r="A1" s="237" t="s">
        <v>235</v>
      </c>
    </row>
    <row r="2" spans="1:3">
      <c r="A2" s="336" t="s">
        <v>234</v>
      </c>
    </row>
    <row r="3" spans="1:3">
      <c r="B3" s="341" t="s">
        <v>224</v>
      </c>
    </row>
    <row r="4" spans="1:3">
      <c r="A4" s="237" t="s">
        <v>227</v>
      </c>
      <c r="B4" s="339">
        <f>Exp_vs_Budget_1!J70</f>
        <v>111349.98999999999</v>
      </c>
    </row>
    <row r="6" spans="1:3">
      <c r="A6" s="340" t="s">
        <v>222</v>
      </c>
    </row>
    <row r="7" spans="1:3">
      <c r="A7" s="343" t="s">
        <v>226</v>
      </c>
      <c r="B7" s="336"/>
    </row>
    <row r="8" spans="1:3">
      <c r="A8" s="336" t="s">
        <v>220</v>
      </c>
      <c r="B8" s="337">
        <v>65000</v>
      </c>
    </row>
    <row r="10" spans="1:3">
      <c r="A10" s="343" t="s">
        <v>229</v>
      </c>
      <c r="B10" s="336"/>
    </row>
    <row r="11" spans="1:3">
      <c r="A11" s="336" t="s">
        <v>223</v>
      </c>
      <c r="B11" s="337">
        <f>FACE_1!J26</f>
        <v>70190</v>
      </c>
      <c r="C11" s="342" t="s">
        <v>239</v>
      </c>
    </row>
    <row r="12" spans="1:3">
      <c r="B12" s="344"/>
    </row>
    <row r="13" spans="1:3">
      <c r="A13" s="340" t="s">
        <v>225</v>
      </c>
    </row>
    <row r="14" spans="1:3">
      <c r="A14" s="336" t="s">
        <v>226</v>
      </c>
    </row>
    <row r="15" spans="1:3">
      <c r="A15" s="336" t="s">
        <v>220</v>
      </c>
      <c r="B15" s="337">
        <f>B8</f>
        <v>65000</v>
      </c>
    </row>
    <row r="16" spans="1:3">
      <c r="A16" s="345" t="s">
        <v>221</v>
      </c>
      <c r="B16" s="346">
        <v>46350</v>
      </c>
    </row>
    <row r="17" spans="1:3">
      <c r="A17" s="336" t="s">
        <v>228</v>
      </c>
      <c r="B17" s="338">
        <f>SUM(B15:B16)</f>
        <v>111350</v>
      </c>
    </row>
    <row r="19" spans="1:3">
      <c r="A19" s="343" t="s">
        <v>229</v>
      </c>
      <c r="B19" s="336"/>
    </row>
    <row r="20" spans="1:3">
      <c r="A20" s="336" t="s">
        <v>233</v>
      </c>
      <c r="B20" s="338">
        <f>FACE_2!J26</f>
        <v>114190</v>
      </c>
      <c r="C20" s="342" t="s">
        <v>232</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1"/>
  <sheetViews>
    <sheetView zoomScale="80" zoomScaleNormal="80" workbookViewId="0">
      <selection activeCell="J26" sqref="J26"/>
    </sheetView>
  </sheetViews>
  <sheetFormatPr defaultRowHeight="14"/>
  <cols>
    <col min="1" max="3" width="5" style="3" customWidth="1"/>
    <col min="4" max="4" width="8" style="3" customWidth="1"/>
    <col min="5" max="5" width="41.33203125" style="3" customWidth="1"/>
    <col min="6" max="6" width="1.5" style="3" customWidth="1"/>
    <col min="7" max="7" width="19.83203125" style="3" customWidth="1"/>
    <col min="8" max="8" width="1.5" style="3" customWidth="1"/>
    <col min="9" max="9" width="14.58203125" style="3" customWidth="1"/>
    <col min="10" max="10" width="12.83203125" style="242" customWidth="1"/>
    <col min="11" max="12" width="12.83203125" style="3" customWidth="1"/>
    <col min="13" max="13" width="1.5" style="3" customWidth="1"/>
    <col min="14" max="14" width="12.83203125" style="4" customWidth="1"/>
    <col min="15" max="15" width="12.83203125" style="3" customWidth="1"/>
    <col min="16" max="16" width="12.83203125" style="5" customWidth="1"/>
    <col min="17" max="17" width="1.5" style="3" customWidth="1"/>
    <col min="18" max="20" width="9" style="3"/>
    <col min="21" max="31" width="9" style="6"/>
    <col min="32" max="255" width="9" style="3"/>
    <col min="256" max="256" width="1.83203125" style="3" customWidth="1"/>
    <col min="257" max="259" width="5" style="3" customWidth="1"/>
    <col min="260" max="260" width="8" style="3" customWidth="1"/>
    <col min="261" max="261" width="22" style="3" customWidth="1"/>
    <col min="262" max="262" width="1.5" style="3" customWidth="1"/>
    <col min="263" max="263" width="19.83203125" style="3" customWidth="1"/>
    <col min="264" max="264" width="1.5" style="3" customWidth="1"/>
    <col min="265" max="265" width="14.58203125" style="3" customWidth="1"/>
    <col min="266" max="268" width="12.83203125" style="3" customWidth="1"/>
    <col min="269" max="269" width="1.5" style="3" customWidth="1"/>
    <col min="270" max="272" width="12.83203125" style="3" customWidth="1"/>
    <col min="273" max="273" width="1.5" style="3" customWidth="1"/>
    <col min="274" max="511" width="9" style="3"/>
    <col min="512" max="512" width="1.83203125" style="3" customWidth="1"/>
    <col min="513" max="515" width="5" style="3" customWidth="1"/>
    <col min="516" max="516" width="8" style="3" customWidth="1"/>
    <col min="517" max="517" width="22" style="3" customWidth="1"/>
    <col min="518" max="518" width="1.5" style="3" customWidth="1"/>
    <col min="519" max="519" width="19.83203125" style="3" customWidth="1"/>
    <col min="520" max="520" width="1.5" style="3" customWidth="1"/>
    <col min="521" max="521" width="14.58203125" style="3" customWidth="1"/>
    <col min="522" max="524" width="12.83203125" style="3" customWidth="1"/>
    <col min="525" max="525" width="1.5" style="3" customWidth="1"/>
    <col min="526" max="528" width="12.83203125" style="3" customWidth="1"/>
    <col min="529" max="529" width="1.5" style="3" customWidth="1"/>
    <col min="530" max="767" width="9" style="3"/>
    <col min="768" max="768" width="1.83203125" style="3" customWidth="1"/>
    <col min="769" max="771" width="5" style="3" customWidth="1"/>
    <col min="772" max="772" width="8" style="3" customWidth="1"/>
    <col min="773" max="773" width="22" style="3" customWidth="1"/>
    <col min="774" max="774" width="1.5" style="3" customWidth="1"/>
    <col min="775" max="775" width="19.83203125" style="3" customWidth="1"/>
    <col min="776" max="776" width="1.5" style="3" customWidth="1"/>
    <col min="777" max="777" width="14.58203125" style="3" customWidth="1"/>
    <col min="778" max="780" width="12.83203125" style="3" customWidth="1"/>
    <col min="781" max="781" width="1.5" style="3" customWidth="1"/>
    <col min="782" max="784" width="12.83203125" style="3" customWidth="1"/>
    <col min="785" max="785" width="1.5" style="3" customWidth="1"/>
    <col min="786" max="1023" width="9" style="3"/>
    <col min="1024" max="1024" width="1.83203125" style="3" customWidth="1"/>
    <col min="1025" max="1027" width="5" style="3" customWidth="1"/>
    <col min="1028" max="1028" width="8" style="3" customWidth="1"/>
    <col min="1029" max="1029" width="22" style="3" customWidth="1"/>
    <col min="1030" max="1030" width="1.5" style="3" customWidth="1"/>
    <col min="1031" max="1031" width="19.83203125" style="3" customWidth="1"/>
    <col min="1032" max="1032" width="1.5" style="3" customWidth="1"/>
    <col min="1033" max="1033" width="14.58203125" style="3" customWidth="1"/>
    <col min="1034" max="1036" width="12.83203125" style="3" customWidth="1"/>
    <col min="1037" max="1037" width="1.5" style="3" customWidth="1"/>
    <col min="1038" max="1040" width="12.83203125" style="3" customWidth="1"/>
    <col min="1041" max="1041" width="1.5" style="3" customWidth="1"/>
    <col min="1042" max="1279" width="9" style="3"/>
    <col min="1280" max="1280" width="1.83203125" style="3" customWidth="1"/>
    <col min="1281" max="1283" width="5" style="3" customWidth="1"/>
    <col min="1284" max="1284" width="8" style="3" customWidth="1"/>
    <col min="1285" max="1285" width="22" style="3" customWidth="1"/>
    <col min="1286" max="1286" width="1.5" style="3" customWidth="1"/>
    <col min="1287" max="1287" width="19.83203125" style="3" customWidth="1"/>
    <col min="1288" max="1288" width="1.5" style="3" customWidth="1"/>
    <col min="1289" max="1289" width="14.58203125" style="3" customWidth="1"/>
    <col min="1290" max="1292" width="12.83203125" style="3" customWidth="1"/>
    <col min="1293" max="1293" width="1.5" style="3" customWidth="1"/>
    <col min="1294" max="1296" width="12.83203125" style="3" customWidth="1"/>
    <col min="1297" max="1297" width="1.5" style="3" customWidth="1"/>
    <col min="1298" max="1535" width="9" style="3"/>
    <col min="1536" max="1536" width="1.83203125" style="3" customWidth="1"/>
    <col min="1537" max="1539" width="5" style="3" customWidth="1"/>
    <col min="1540" max="1540" width="8" style="3" customWidth="1"/>
    <col min="1541" max="1541" width="22" style="3" customWidth="1"/>
    <col min="1542" max="1542" width="1.5" style="3" customWidth="1"/>
    <col min="1543" max="1543" width="19.83203125" style="3" customWidth="1"/>
    <col min="1544" max="1544" width="1.5" style="3" customWidth="1"/>
    <col min="1545" max="1545" width="14.58203125" style="3" customWidth="1"/>
    <col min="1546" max="1548" width="12.83203125" style="3" customWidth="1"/>
    <col min="1549" max="1549" width="1.5" style="3" customWidth="1"/>
    <col min="1550" max="1552" width="12.83203125" style="3" customWidth="1"/>
    <col min="1553" max="1553" width="1.5" style="3" customWidth="1"/>
    <col min="1554" max="1791" width="9" style="3"/>
    <col min="1792" max="1792" width="1.83203125" style="3" customWidth="1"/>
    <col min="1793" max="1795" width="5" style="3" customWidth="1"/>
    <col min="1796" max="1796" width="8" style="3" customWidth="1"/>
    <col min="1797" max="1797" width="22" style="3" customWidth="1"/>
    <col min="1798" max="1798" width="1.5" style="3" customWidth="1"/>
    <col min="1799" max="1799" width="19.83203125" style="3" customWidth="1"/>
    <col min="1800" max="1800" width="1.5" style="3" customWidth="1"/>
    <col min="1801" max="1801" width="14.58203125" style="3" customWidth="1"/>
    <col min="1802" max="1804" width="12.83203125" style="3" customWidth="1"/>
    <col min="1805" max="1805" width="1.5" style="3" customWidth="1"/>
    <col min="1806" max="1808" width="12.83203125" style="3" customWidth="1"/>
    <col min="1809" max="1809" width="1.5" style="3" customWidth="1"/>
    <col min="1810" max="2047" width="9" style="3"/>
    <col min="2048" max="2048" width="1.83203125" style="3" customWidth="1"/>
    <col min="2049" max="2051" width="5" style="3" customWidth="1"/>
    <col min="2052" max="2052" width="8" style="3" customWidth="1"/>
    <col min="2053" max="2053" width="22" style="3" customWidth="1"/>
    <col min="2054" max="2054" width="1.5" style="3" customWidth="1"/>
    <col min="2055" max="2055" width="19.83203125" style="3" customWidth="1"/>
    <col min="2056" max="2056" width="1.5" style="3" customWidth="1"/>
    <col min="2057" max="2057" width="14.58203125" style="3" customWidth="1"/>
    <col min="2058" max="2060" width="12.83203125" style="3" customWidth="1"/>
    <col min="2061" max="2061" width="1.5" style="3" customWidth="1"/>
    <col min="2062" max="2064" width="12.83203125" style="3" customWidth="1"/>
    <col min="2065" max="2065" width="1.5" style="3" customWidth="1"/>
    <col min="2066" max="2303" width="9" style="3"/>
    <col min="2304" max="2304" width="1.83203125" style="3" customWidth="1"/>
    <col min="2305" max="2307" width="5" style="3" customWidth="1"/>
    <col min="2308" max="2308" width="8" style="3" customWidth="1"/>
    <col min="2309" max="2309" width="22" style="3" customWidth="1"/>
    <col min="2310" max="2310" width="1.5" style="3" customWidth="1"/>
    <col min="2311" max="2311" width="19.83203125" style="3" customWidth="1"/>
    <col min="2312" max="2312" width="1.5" style="3" customWidth="1"/>
    <col min="2313" max="2313" width="14.58203125" style="3" customWidth="1"/>
    <col min="2314" max="2316" width="12.83203125" style="3" customWidth="1"/>
    <col min="2317" max="2317" width="1.5" style="3" customWidth="1"/>
    <col min="2318" max="2320" width="12.83203125" style="3" customWidth="1"/>
    <col min="2321" max="2321" width="1.5" style="3" customWidth="1"/>
    <col min="2322" max="2559" width="9" style="3"/>
    <col min="2560" max="2560" width="1.83203125" style="3" customWidth="1"/>
    <col min="2561" max="2563" width="5" style="3" customWidth="1"/>
    <col min="2564" max="2564" width="8" style="3" customWidth="1"/>
    <col min="2565" max="2565" width="22" style="3" customWidth="1"/>
    <col min="2566" max="2566" width="1.5" style="3" customWidth="1"/>
    <col min="2567" max="2567" width="19.83203125" style="3" customWidth="1"/>
    <col min="2568" max="2568" width="1.5" style="3" customWidth="1"/>
    <col min="2569" max="2569" width="14.58203125" style="3" customWidth="1"/>
    <col min="2570" max="2572" width="12.83203125" style="3" customWidth="1"/>
    <col min="2573" max="2573" width="1.5" style="3" customWidth="1"/>
    <col min="2574" max="2576" width="12.83203125" style="3" customWidth="1"/>
    <col min="2577" max="2577" width="1.5" style="3" customWidth="1"/>
    <col min="2578" max="2815" width="9" style="3"/>
    <col min="2816" max="2816" width="1.83203125" style="3" customWidth="1"/>
    <col min="2817" max="2819" width="5" style="3" customWidth="1"/>
    <col min="2820" max="2820" width="8" style="3" customWidth="1"/>
    <col min="2821" max="2821" width="22" style="3" customWidth="1"/>
    <col min="2822" max="2822" width="1.5" style="3" customWidth="1"/>
    <col min="2823" max="2823" width="19.83203125" style="3" customWidth="1"/>
    <col min="2824" max="2824" width="1.5" style="3" customWidth="1"/>
    <col min="2825" max="2825" width="14.58203125" style="3" customWidth="1"/>
    <col min="2826" max="2828" width="12.83203125" style="3" customWidth="1"/>
    <col min="2829" max="2829" width="1.5" style="3" customWidth="1"/>
    <col min="2830" max="2832" width="12.83203125" style="3" customWidth="1"/>
    <col min="2833" max="2833" width="1.5" style="3" customWidth="1"/>
    <col min="2834" max="3071" width="9" style="3"/>
    <col min="3072" max="3072" width="1.83203125" style="3" customWidth="1"/>
    <col min="3073" max="3075" width="5" style="3" customWidth="1"/>
    <col min="3076" max="3076" width="8" style="3" customWidth="1"/>
    <col min="3077" max="3077" width="22" style="3" customWidth="1"/>
    <col min="3078" max="3078" width="1.5" style="3" customWidth="1"/>
    <col min="3079" max="3079" width="19.83203125" style="3" customWidth="1"/>
    <col min="3080" max="3080" width="1.5" style="3" customWidth="1"/>
    <col min="3081" max="3081" width="14.58203125" style="3" customWidth="1"/>
    <col min="3082" max="3084" width="12.83203125" style="3" customWidth="1"/>
    <col min="3085" max="3085" width="1.5" style="3" customWidth="1"/>
    <col min="3086" max="3088" width="12.83203125" style="3" customWidth="1"/>
    <col min="3089" max="3089" width="1.5" style="3" customWidth="1"/>
    <col min="3090" max="3327" width="9" style="3"/>
    <col min="3328" max="3328" width="1.83203125" style="3" customWidth="1"/>
    <col min="3329" max="3331" width="5" style="3" customWidth="1"/>
    <col min="3332" max="3332" width="8" style="3" customWidth="1"/>
    <col min="3333" max="3333" width="22" style="3" customWidth="1"/>
    <col min="3334" max="3334" width="1.5" style="3" customWidth="1"/>
    <col min="3335" max="3335" width="19.83203125" style="3" customWidth="1"/>
    <col min="3336" max="3336" width="1.5" style="3" customWidth="1"/>
    <col min="3337" max="3337" width="14.58203125" style="3" customWidth="1"/>
    <col min="3338" max="3340" width="12.83203125" style="3" customWidth="1"/>
    <col min="3341" max="3341" width="1.5" style="3" customWidth="1"/>
    <col min="3342" max="3344" width="12.83203125" style="3" customWidth="1"/>
    <col min="3345" max="3345" width="1.5" style="3" customWidth="1"/>
    <col min="3346" max="3583" width="9" style="3"/>
    <col min="3584" max="3584" width="1.83203125" style="3" customWidth="1"/>
    <col min="3585" max="3587" width="5" style="3" customWidth="1"/>
    <col min="3588" max="3588" width="8" style="3" customWidth="1"/>
    <col min="3589" max="3589" width="22" style="3" customWidth="1"/>
    <col min="3590" max="3590" width="1.5" style="3" customWidth="1"/>
    <col min="3591" max="3591" width="19.83203125" style="3" customWidth="1"/>
    <col min="3592" max="3592" width="1.5" style="3" customWidth="1"/>
    <col min="3593" max="3593" width="14.58203125" style="3" customWidth="1"/>
    <col min="3594" max="3596" width="12.83203125" style="3" customWidth="1"/>
    <col min="3597" max="3597" width="1.5" style="3" customWidth="1"/>
    <col min="3598" max="3600" width="12.83203125" style="3" customWidth="1"/>
    <col min="3601" max="3601" width="1.5" style="3" customWidth="1"/>
    <col min="3602" max="3839" width="9" style="3"/>
    <col min="3840" max="3840" width="1.83203125" style="3" customWidth="1"/>
    <col min="3841" max="3843" width="5" style="3" customWidth="1"/>
    <col min="3844" max="3844" width="8" style="3" customWidth="1"/>
    <col min="3845" max="3845" width="22" style="3" customWidth="1"/>
    <col min="3846" max="3846" width="1.5" style="3" customWidth="1"/>
    <col min="3847" max="3847" width="19.83203125" style="3" customWidth="1"/>
    <col min="3848" max="3848" width="1.5" style="3" customWidth="1"/>
    <col min="3849" max="3849" width="14.58203125" style="3" customWidth="1"/>
    <col min="3850" max="3852" width="12.83203125" style="3" customWidth="1"/>
    <col min="3853" max="3853" width="1.5" style="3" customWidth="1"/>
    <col min="3854" max="3856" width="12.83203125" style="3" customWidth="1"/>
    <col min="3857" max="3857" width="1.5" style="3" customWidth="1"/>
    <col min="3858" max="4095" width="9" style="3"/>
    <col min="4096" max="4096" width="1.83203125" style="3" customWidth="1"/>
    <col min="4097" max="4099" width="5" style="3" customWidth="1"/>
    <col min="4100" max="4100" width="8" style="3" customWidth="1"/>
    <col min="4101" max="4101" width="22" style="3" customWidth="1"/>
    <col min="4102" max="4102" width="1.5" style="3" customWidth="1"/>
    <col min="4103" max="4103" width="19.83203125" style="3" customWidth="1"/>
    <col min="4104" max="4104" width="1.5" style="3" customWidth="1"/>
    <col min="4105" max="4105" width="14.58203125" style="3" customWidth="1"/>
    <col min="4106" max="4108" width="12.83203125" style="3" customWidth="1"/>
    <col min="4109" max="4109" width="1.5" style="3" customWidth="1"/>
    <col min="4110" max="4112" width="12.83203125" style="3" customWidth="1"/>
    <col min="4113" max="4113" width="1.5" style="3" customWidth="1"/>
    <col min="4114" max="4351" width="9" style="3"/>
    <col min="4352" max="4352" width="1.83203125" style="3" customWidth="1"/>
    <col min="4353" max="4355" width="5" style="3" customWidth="1"/>
    <col min="4356" max="4356" width="8" style="3" customWidth="1"/>
    <col min="4357" max="4357" width="22" style="3" customWidth="1"/>
    <col min="4358" max="4358" width="1.5" style="3" customWidth="1"/>
    <col min="4359" max="4359" width="19.83203125" style="3" customWidth="1"/>
    <col min="4360" max="4360" width="1.5" style="3" customWidth="1"/>
    <col min="4361" max="4361" width="14.58203125" style="3" customWidth="1"/>
    <col min="4362" max="4364" width="12.83203125" style="3" customWidth="1"/>
    <col min="4365" max="4365" width="1.5" style="3" customWidth="1"/>
    <col min="4366" max="4368" width="12.83203125" style="3" customWidth="1"/>
    <col min="4369" max="4369" width="1.5" style="3" customWidth="1"/>
    <col min="4370" max="4607" width="9" style="3"/>
    <col min="4608" max="4608" width="1.83203125" style="3" customWidth="1"/>
    <col min="4609" max="4611" width="5" style="3" customWidth="1"/>
    <col min="4612" max="4612" width="8" style="3" customWidth="1"/>
    <col min="4613" max="4613" width="22" style="3" customWidth="1"/>
    <col min="4614" max="4614" width="1.5" style="3" customWidth="1"/>
    <col min="4615" max="4615" width="19.83203125" style="3" customWidth="1"/>
    <col min="4616" max="4616" width="1.5" style="3" customWidth="1"/>
    <col min="4617" max="4617" width="14.58203125" style="3" customWidth="1"/>
    <col min="4618" max="4620" width="12.83203125" style="3" customWidth="1"/>
    <col min="4621" max="4621" width="1.5" style="3" customWidth="1"/>
    <col min="4622" max="4624" width="12.83203125" style="3" customWidth="1"/>
    <col min="4625" max="4625" width="1.5" style="3" customWidth="1"/>
    <col min="4626" max="4863" width="9" style="3"/>
    <col min="4864" max="4864" width="1.83203125" style="3" customWidth="1"/>
    <col min="4865" max="4867" width="5" style="3" customWidth="1"/>
    <col min="4868" max="4868" width="8" style="3" customWidth="1"/>
    <col min="4869" max="4869" width="22" style="3" customWidth="1"/>
    <col min="4870" max="4870" width="1.5" style="3" customWidth="1"/>
    <col min="4871" max="4871" width="19.83203125" style="3" customWidth="1"/>
    <col min="4872" max="4872" width="1.5" style="3" customWidth="1"/>
    <col min="4873" max="4873" width="14.58203125" style="3" customWidth="1"/>
    <col min="4874" max="4876" width="12.83203125" style="3" customWidth="1"/>
    <col min="4877" max="4877" width="1.5" style="3" customWidth="1"/>
    <col min="4878" max="4880" width="12.83203125" style="3" customWidth="1"/>
    <col min="4881" max="4881" width="1.5" style="3" customWidth="1"/>
    <col min="4882" max="5119" width="9" style="3"/>
    <col min="5120" max="5120" width="1.83203125" style="3" customWidth="1"/>
    <col min="5121" max="5123" width="5" style="3" customWidth="1"/>
    <col min="5124" max="5124" width="8" style="3" customWidth="1"/>
    <col min="5125" max="5125" width="22" style="3" customWidth="1"/>
    <col min="5126" max="5126" width="1.5" style="3" customWidth="1"/>
    <col min="5127" max="5127" width="19.83203125" style="3" customWidth="1"/>
    <col min="5128" max="5128" width="1.5" style="3" customWidth="1"/>
    <col min="5129" max="5129" width="14.58203125" style="3" customWidth="1"/>
    <col min="5130" max="5132" width="12.83203125" style="3" customWidth="1"/>
    <col min="5133" max="5133" width="1.5" style="3" customWidth="1"/>
    <col min="5134" max="5136" width="12.83203125" style="3" customWidth="1"/>
    <col min="5137" max="5137" width="1.5" style="3" customWidth="1"/>
    <col min="5138" max="5375" width="9" style="3"/>
    <col min="5376" max="5376" width="1.83203125" style="3" customWidth="1"/>
    <col min="5377" max="5379" width="5" style="3" customWidth="1"/>
    <col min="5380" max="5380" width="8" style="3" customWidth="1"/>
    <col min="5381" max="5381" width="22" style="3" customWidth="1"/>
    <col min="5382" max="5382" width="1.5" style="3" customWidth="1"/>
    <col min="5383" max="5383" width="19.83203125" style="3" customWidth="1"/>
    <col min="5384" max="5384" width="1.5" style="3" customWidth="1"/>
    <col min="5385" max="5385" width="14.58203125" style="3" customWidth="1"/>
    <col min="5386" max="5388" width="12.83203125" style="3" customWidth="1"/>
    <col min="5389" max="5389" width="1.5" style="3" customWidth="1"/>
    <col min="5390" max="5392" width="12.83203125" style="3" customWidth="1"/>
    <col min="5393" max="5393" width="1.5" style="3" customWidth="1"/>
    <col min="5394" max="5631" width="9" style="3"/>
    <col min="5632" max="5632" width="1.83203125" style="3" customWidth="1"/>
    <col min="5633" max="5635" width="5" style="3" customWidth="1"/>
    <col min="5636" max="5636" width="8" style="3" customWidth="1"/>
    <col min="5637" max="5637" width="22" style="3" customWidth="1"/>
    <col min="5638" max="5638" width="1.5" style="3" customWidth="1"/>
    <col min="5639" max="5639" width="19.83203125" style="3" customWidth="1"/>
    <col min="5640" max="5640" width="1.5" style="3" customWidth="1"/>
    <col min="5641" max="5641" width="14.58203125" style="3" customWidth="1"/>
    <col min="5642" max="5644" width="12.83203125" style="3" customWidth="1"/>
    <col min="5645" max="5645" width="1.5" style="3" customWidth="1"/>
    <col min="5646" max="5648" width="12.83203125" style="3" customWidth="1"/>
    <col min="5649" max="5649" width="1.5" style="3" customWidth="1"/>
    <col min="5650" max="5887" width="9" style="3"/>
    <col min="5888" max="5888" width="1.83203125" style="3" customWidth="1"/>
    <col min="5889" max="5891" width="5" style="3" customWidth="1"/>
    <col min="5892" max="5892" width="8" style="3" customWidth="1"/>
    <col min="5893" max="5893" width="22" style="3" customWidth="1"/>
    <col min="5894" max="5894" width="1.5" style="3" customWidth="1"/>
    <col min="5895" max="5895" width="19.83203125" style="3" customWidth="1"/>
    <col min="5896" max="5896" width="1.5" style="3" customWidth="1"/>
    <col min="5897" max="5897" width="14.58203125" style="3" customWidth="1"/>
    <col min="5898" max="5900" width="12.83203125" style="3" customWidth="1"/>
    <col min="5901" max="5901" width="1.5" style="3" customWidth="1"/>
    <col min="5902" max="5904" width="12.83203125" style="3" customWidth="1"/>
    <col min="5905" max="5905" width="1.5" style="3" customWidth="1"/>
    <col min="5906" max="6143" width="9" style="3"/>
    <col min="6144" max="6144" width="1.83203125" style="3" customWidth="1"/>
    <col min="6145" max="6147" width="5" style="3" customWidth="1"/>
    <col min="6148" max="6148" width="8" style="3" customWidth="1"/>
    <col min="6149" max="6149" width="22" style="3" customWidth="1"/>
    <col min="6150" max="6150" width="1.5" style="3" customWidth="1"/>
    <col min="6151" max="6151" width="19.83203125" style="3" customWidth="1"/>
    <col min="6152" max="6152" width="1.5" style="3" customWidth="1"/>
    <col min="6153" max="6153" width="14.58203125" style="3" customWidth="1"/>
    <col min="6154" max="6156" width="12.83203125" style="3" customWidth="1"/>
    <col min="6157" max="6157" width="1.5" style="3" customWidth="1"/>
    <col min="6158" max="6160" width="12.83203125" style="3" customWidth="1"/>
    <col min="6161" max="6161" width="1.5" style="3" customWidth="1"/>
    <col min="6162" max="6399" width="9" style="3"/>
    <col min="6400" max="6400" width="1.83203125" style="3" customWidth="1"/>
    <col min="6401" max="6403" width="5" style="3" customWidth="1"/>
    <col min="6404" max="6404" width="8" style="3" customWidth="1"/>
    <col min="6405" max="6405" width="22" style="3" customWidth="1"/>
    <col min="6406" max="6406" width="1.5" style="3" customWidth="1"/>
    <col min="6407" max="6407" width="19.83203125" style="3" customWidth="1"/>
    <col min="6408" max="6408" width="1.5" style="3" customWidth="1"/>
    <col min="6409" max="6409" width="14.58203125" style="3" customWidth="1"/>
    <col min="6410" max="6412" width="12.83203125" style="3" customWidth="1"/>
    <col min="6413" max="6413" width="1.5" style="3" customWidth="1"/>
    <col min="6414" max="6416" width="12.83203125" style="3" customWidth="1"/>
    <col min="6417" max="6417" width="1.5" style="3" customWidth="1"/>
    <col min="6418" max="6655" width="9" style="3"/>
    <col min="6656" max="6656" width="1.83203125" style="3" customWidth="1"/>
    <col min="6657" max="6659" width="5" style="3" customWidth="1"/>
    <col min="6660" max="6660" width="8" style="3" customWidth="1"/>
    <col min="6661" max="6661" width="22" style="3" customWidth="1"/>
    <col min="6662" max="6662" width="1.5" style="3" customWidth="1"/>
    <col min="6663" max="6663" width="19.83203125" style="3" customWidth="1"/>
    <col min="6664" max="6664" width="1.5" style="3" customWidth="1"/>
    <col min="6665" max="6665" width="14.58203125" style="3" customWidth="1"/>
    <col min="6666" max="6668" width="12.83203125" style="3" customWidth="1"/>
    <col min="6669" max="6669" width="1.5" style="3" customWidth="1"/>
    <col min="6670" max="6672" width="12.83203125" style="3" customWidth="1"/>
    <col min="6673" max="6673" width="1.5" style="3" customWidth="1"/>
    <col min="6674" max="6911" width="9" style="3"/>
    <col min="6912" max="6912" width="1.83203125" style="3" customWidth="1"/>
    <col min="6913" max="6915" width="5" style="3" customWidth="1"/>
    <col min="6916" max="6916" width="8" style="3" customWidth="1"/>
    <col min="6917" max="6917" width="22" style="3" customWidth="1"/>
    <col min="6918" max="6918" width="1.5" style="3" customWidth="1"/>
    <col min="6919" max="6919" width="19.83203125" style="3" customWidth="1"/>
    <col min="6920" max="6920" width="1.5" style="3" customWidth="1"/>
    <col min="6921" max="6921" width="14.58203125" style="3" customWidth="1"/>
    <col min="6922" max="6924" width="12.83203125" style="3" customWidth="1"/>
    <col min="6925" max="6925" width="1.5" style="3" customWidth="1"/>
    <col min="6926" max="6928" width="12.83203125" style="3" customWidth="1"/>
    <col min="6929" max="6929" width="1.5" style="3" customWidth="1"/>
    <col min="6930" max="7167" width="9" style="3"/>
    <col min="7168" max="7168" width="1.83203125" style="3" customWidth="1"/>
    <col min="7169" max="7171" width="5" style="3" customWidth="1"/>
    <col min="7172" max="7172" width="8" style="3" customWidth="1"/>
    <col min="7173" max="7173" width="22" style="3" customWidth="1"/>
    <col min="7174" max="7174" width="1.5" style="3" customWidth="1"/>
    <col min="7175" max="7175" width="19.83203125" style="3" customWidth="1"/>
    <col min="7176" max="7176" width="1.5" style="3" customWidth="1"/>
    <col min="7177" max="7177" width="14.58203125" style="3" customWidth="1"/>
    <col min="7178" max="7180" width="12.83203125" style="3" customWidth="1"/>
    <col min="7181" max="7181" width="1.5" style="3" customWidth="1"/>
    <col min="7182" max="7184" width="12.83203125" style="3" customWidth="1"/>
    <col min="7185" max="7185" width="1.5" style="3" customWidth="1"/>
    <col min="7186" max="7423" width="9" style="3"/>
    <col min="7424" max="7424" width="1.83203125" style="3" customWidth="1"/>
    <col min="7425" max="7427" width="5" style="3" customWidth="1"/>
    <col min="7428" max="7428" width="8" style="3" customWidth="1"/>
    <col min="7429" max="7429" width="22" style="3" customWidth="1"/>
    <col min="7430" max="7430" width="1.5" style="3" customWidth="1"/>
    <col min="7431" max="7431" width="19.83203125" style="3" customWidth="1"/>
    <col min="7432" max="7432" width="1.5" style="3" customWidth="1"/>
    <col min="7433" max="7433" width="14.58203125" style="3" customWidth="1"/>
    <col min="7434" max="7436" width="12.83203125" style="3" customWidth="1"/>
    <col min="7437" max="7437" width="1.5" style="3" customWidth="1"/>
    <col min="7438" max="7440" width="12.83203125" style="3" customWidth="1"/>
    <col min="7441" max="7441" width="1.5" style="3" customWidth="1"/>
    <col min="7442" max="7679" width="9" style="3"/>
    <col min="7680" max="7680" width="1.83203125" style="3" customWidth="1"/>
    <col min="7681" max="7683" width="5" style="3" customWidth="1"/>
    <col min="7684" max="7684" width="8" style="3" customWidth="1"/>
    <col min="7685" max="7685" width="22" style="3" customWidth="1"/>
    <col min="7686" max="7686" width="1.5" style="3" customWidth="1"/>
    <col min="7687" max="7687" width="19.83203125" style="3" customWidth="1"/>
    <col min="7688" max="7688" width="1.5" style="3" customWidth="1"/>
    <col min="7689" max="7689" width="14.58203125" style="3" customWidth="1"/>
    <col min="7690" max="7692" width="12.83203125" style="3" customWidth="1"/>
    <col min="7693" max="7693" width="1.5" style="3" customWidth="1"/>
    <col min="7694" max="7696" width="12.83203125" style="3" customWidth="1"/>
    <col min="7697" max="7697" width="1.5" style="3" customWidth="1"/>
    <col min="7698" max="7935" width="9" style="3"/>
    <col min="7936" max="7936" width="1.83203125" style="3" customWidth="1"/>
    <col min="7937" max="7939" width="5" style="3" customWidth="1"/>
    <col min="7940" max="7940" width="8" style="3" customWidth="1"/>
    <col min="7941" max="7941" width="22" style="3" customWidth="1"/>
    <col min="7942" max="7942" width="1.5" style="3" customWidth="1"/>
    <col min="7943" max="7943" width="19.83203125" style="3" customWidth="1"/>
    <col min="7944" max="7944" width="1.5" style="3" customWidth="1"/>
    <col min="7945" max="7945" width="14.58203125" style="3" customWidth="1"/>
    <col min="7946" max="7948" width="12.83203125" style="3" customWidth="1"/>
    <col min="7949" max="7949" width="1.5" style="3" customWidth="1"/>
    <col min="7950" max="7952" width="12.83203125" style="3" customWidth="1"/>
    <col min="7953" max="7953" width="1.5" style="3" customWidth="1"/>
    <col min="7954" max="8191" width="9" style="3"/>
    <col min="8192" max="8192" width="1.83203125" style="3" customWidth="1"/>
    <col min="8193" max="8195" width="5" style="3" customWidth="1"/>
    <col min="8196" max="8196" width="8" style="3" customWidth="1"/>
    <col min="8197" max="8197" width="22" style="3" customWidth="1"/>
    <col min="8198" max="8198" width="1.5" style="3" customWidth="1"/>
    <col min="8199" max="8199" width="19.83203125" style="3" customWidth="1"/>
    <col min="8200" max="8200" width="1.5" style="3" customWidth="1"/>
    <col min="8201" max="8201" width="14.58203125" style="3" customWidth="1"/>
    <col min="8202" max="8204" width="12.83203125" style="3" customWidth="1"/>
    <col min="8205" max="8205" width="1.5" style="3" customWidth="1"/>
    <col min="8206" max="8208" width="12.83203125" style="3" customWidth="1"/>
    <col min="8209" max="8209" width="1.5" style="3" customWidth="1"/>
    <col min="8210" max="8447" width="9" style="3"/>
    <col min="8448" max="8448" width="1.83203125" style="3" customWidth="1"/>
    <col min="8449" max="8451" width="5" style="3" customWidth="1"/>
    <col min="8452" max="8452" width="8" style="3" customWidth="1"/>
    <col min="8453" max="8453" width="22" style="3" customWidth="1"/>
    <col min="8454" max="8454" width="1.5" style="3" customWidth="1"/>
    <col min="8455" max="8455" width="19.83203125" style="3" customWidth="1"/>
    <col min="8456" max="8456" width="1.5" style="3" customWidth="1"/>
    <col min="8457" max="8457" width="14.58203125" style="3" customWidth="1"/>
    <col min="8458" max="8460" width="12.83203125" style="3" customWidth="1"/>
    <col min="8461" max="8461" width="1.5" style="3" customWidth="1"/>
    <col min="8462" max="8464" width="12.83203125" style="3" customWidth="1"/>
    <col min="8465" max="8465" width="1.5" style="3" customWidth="1"/>
    <col min="8466" max="8703" width="9" style="3"/>
    <col min="8704" max="8704" width="1.83203125" style="3" customWidth="1"/>
    <col min="8705" max="8707" width="5" style="3" customWidth="1"/>
    <col min="8708" max="8708" width="8" style="3" customWidth="1"/>
    <col min="8709" max="8709" width="22" style="3" customWidth="1"/>
    <col min="8710" max="8710" width="1.5" style="3" customWidth="1"/>
    <col min="8711" max="8711" width="19.83203125" style="3" customWidth="1"/>
    <col min="8712" max="8712" width="1.5" style="3" customWidth="1"/>
    <col min="8713" max="8713" width="14.58203125" style="3" customWidth="1"/>
    <col min="8714" max="8716" width="12.83203125" style="3" customWidth="1"/>
    <col min="8717" max="8717" width="1.5" style="3" customWidth="1"/>
    <col min="8718" max="8720" width="12.83203125" style="3" customWidth="1"/>
    <col min="8721" max="8721" width="1.5" style="3" customWidth="1"/>
    <col min="8722" max="8959" width="9" style="3"/>
    <col min="8960" max="8960" width="1.83203125" style="3" customWidth="1"/>
    <col min="8961" max="8963" width="5" style="3" customWidth="1"/>
    <col min="8964" max="8964" width="8" style="3" customWidth="1"/>
    <col min="8965" max="8965" width="22" style="3" customWidth="1"/>
    <col min="8966" max="8966" width="1.5" style="3" customWidth="1"/>
    <col min="8967" max="8967" width="19.83203125" style="3" customWidth="1"/>
    <col min="8968" max="8968" width="1.5" style="3" customWidth="1"/>
    <col min="8969" max="8969" width="14.58203125" style="3" customWidth="1"/>
    <col min="8970" max="8972" width="12.83203125" style="3" customWidth="1"/>
    <col min="8973" max="8973" width="1.5" style="3" customWidth="1"/>
    <col min="8974" max="8976" width="12.83203125" style="3" customWidth="1"/>
    <col min="8977" max="8977" width="1.5" style="3" customWidth="1"/>
    <col min="8978" max="9215" width="9" style="3"/>
    <col min="9216" max="9216" width="1.83203125" style="3" customWidth="1"/>
    <col min="9217" max="9219" width="5" style="3" customWidth="1"/>
    <col min="9220" max="9220" width="8" style="3" customWidth="1"/>
    <col min="9221" max="9221" width="22" style="3" customWidth="1"/>
    <col min="9222" max="9222" width="1.5" style="3" customWidth="1"/>
    <col min="9223" max="9223" width="19.83203125" style="3" customWidth="1"/>
    <col min="9224" max="9224" width="1.5" style="3" customWidth="1"/>
    <col min="9225" max="9225" width="14.58203125" style="3" customWidth="1"/>
    <col min="9226" max="9228" width="12.83203125" style="3" customWidth="1"/>
    <col min="9229" max="9229" width="1.5" style="3" customWidth="1"/>
    <col min="9230" max="9232" width="12.83203125" style="3" customWidth="1"/>
    <col min="9233" max="9233" width="1.5" style="3" customWidth="1"/>
    <col min="9234" max="9471" width="9" style="3"/>
    <col min="9472" max="9472" width="1.83203125" style="3" customWidth="1"/>
    <col min="9473" max="9475" width="5" style="3" customWidth="1"/>
    <col min="9476" max="9476" width="8" style="3" customWidth="1"/>
    <col min="9477" max="9477" width="22" style="3" customWidth="1"/>
    <col min="9478" max="9478" width="1.5" style="3" customWidth="1"/>
    <col min="9479" max="9479" width="19.83203125" style="3" customWidth="1"/>
    <col min="9480" max="9480" width="1.5" style="3" customWidth="1"/>
    <col min="9481" max="9481" width="14.58203125" style="3" customWidth="1"/>
    <col min="9482" max="9484" width="12.83203125" style="3" customWidth="1"/>
    <col min="9485" max="9485" width="1.5" style="3" customWidth="1"/>
    <col min="9486" max="9488" width="12.83203125" style="3" customWidth="1"/>
    <col min="9489" max="9489" width="1.5" style="3" customWidth="1"/>
    <col min="9490" max="9727" width="9" style="3"/>
    <col min="9728" max="9728" width="1.83203125" style="3" customWidth="1"/>
    <col min="9729" max="9731" width="5" style="3" customWidth="1"/>
    <col min="9732" max="9732" width="8" style="3" customWidth="1"/>
    <col min="9733" max="9733" width="22" style="3" customWidth="1"/>
    <col min="9734" max="9734" width="1.5" style="3" customWidth="1"/>
    <col min="9735" max="9735" width="19.83203125" style="3" customWidth="1"/>
    <col min="9736" max="9736" width="1.5" style="3" customWidth="1"/>
    <col min="9737" max="9737" width="14.58203125" style="3" customWidth="1"/>
    <col min="9738" max="9740" width="12.83203125" style="3" customWidth="1"/>
    <col min="9741" max="9741" width="1.5" style="3" customWidth="1"/>
    <col min="9742" max="9744" width="12.83203125" style="3" customWidth="1"/>
    <col min="9745" max="9745" width="1.5" style="3" customWidth="1"/>
    <col min="9746" max="9983" width="9" style="3"/>
    <col min="9984" max="9984" width="1.83203125" style="3" customWidth="1"/>
    <col min="9985" max="9987" width="5" style="3" customWidth="1"/>
    <col min="9988" max="9988" width="8" style="3" customWidth="1"/>
    <col min="9989" max="9989" width="22" style="3" customWidth="1"/>
    <col min="9990" max="9990" width="1.5" style="3" customWidth="1"/>
    <col min="9991" max="9991" width="19.83203125" style="3" customWidth="1"/>
    <col min="9992" max="9992" width="1.5" style="3" customWidth="1"/>
    <col min="9993" max="9993" width="14.58203125" style="3" customWidth="1"/>
    <col min="9994" max="9996" width="12.83203125" style="3" customWidth="1"/>
    <col min="9997" max="9997" width="1.5" style="3" customWidth="1"/>
    <col min="9998" max="10000" width="12.83203125" style="3" customWidth="1"/>
    <col min="10001" max="10001" width="1.5" style="3" customWidth="1"/>
    <col min="10002" max="10239" width="9" style="3"/>
    <col min="10240" max="10240" width="1.83203125" style="3" customWidth="1"/>
    <col min="10241" max="10243" width="5" style="3" customWidth="1"/>
    <col min="10244" max="10244" width="8" style="3" customWidth="1"/>
    <col min="10245" max="10245" width="22" style="3" customWidth="1"/>
    <col min="10246" max="10246" width="1.5" style="3" customWidth="1"/>
    <col min="10247" max="10247" width="19.83203125" style="3" customWidth="1"/>
    <col min="10248" max="10248" width="1.5" style="3" customWidth="1"/>
    <col min="10249" max="10249" width="14.58203125" style="3" customWidth="1"/>
    <col min="10250" max="10252" width="12.83203125" style="3" customWidth="1"/>
    <col min="10253" max="10253" width="1.5" style="3" customWidth="1"/>
    <col min="10254" max="10256" width="12.83203125" style="3" customWidth="1"/>
    <col min="10257" max="10257" width="1.5" style="3" customWidth="1"/>
    <col min="10258" max="10495" width="9" style="3"/>
    <col min="10496" max="10496" width="1.83203125" style="3" customWidth="1"/>
    <col min="10497" max="10499" width="5" style="3" customWidth="1"/>
    <col min="10500" max="10500" width="8" style="3" customWidth="1"/>
    <col min="10501" max="10501" width="22" style="3" customWidth="1"/>
    <col min="10502" max="10502" width="1.5" style="3" customWidth="1"/>
    <col min="10503" max="10503" width="19.83203125" style="3" customWidth="1"/>
    <col min="10504" max="10504" width="1.5" style="3" customWidth="1"/>
    <col min="10505" max="10505" width="14.58203125" style="3" customWidth="1"/>
    <col min="10506" max="10508" width="12.83203125" style="3" customWidth="1"/>
    <col min="10509" max="10509" width="1.5" style="3" customWidth="1"/>
    <col min="10510" max="10512" width="12.83203125" style="3" customWidth="1"/>
    <col min="10513" max="10513" width="1.5" style="3" customWidth="1"/>
    <col min="10514" max="10751" width="9" style="3"/>
    <col min="10752" max="10752" width="1.83203125" style="3" customWidth="1"/>
    <col min="10753" max="10755" width="5" style="3" customWidth="1"/>
    <col min="10756" max="10756" width="8" style="3" customWidth="1"/>
    <col min="10757" max="10757" width="22" style="3" customWidth="1"/>
    <col min="10758" max="10758" width="1.5" style="3" customWidth="1"/>
    <col min="10759" max="10759" width="19.83203125" style="3" customWidth="1"/>
    <col min="10760" max="10760" width="1.5" style="3" customWidth="1"/>
    <col min="10761" max="10761" width="14.58203125" style="3" customWidth="1"/>
    <col min="10762" max="10764" width="12.83203125" style="3" customWidth="1"/>
    <col min="10765" max="10765" width="1.5" style="3" customWidth="1"/>
    <col min="10766" max="10768" width="12.83203125" style="3" customWidth="1"/>
    <col min="10769" max="10769" width="1.5" style="3" customWidth="1"/>
    <col min="10770" max="11007" width="9" style="3"/>
    <col min="11008" max="11008" width="1.83203125" style="3" customWidth="1"/>
    <col min="11009" max="11011" width="5" style="3" customWidth="1"/>
    <col min="11012" max="11012" width="8" style="3" customWidth="1"/>
    <col min="11013" max="11013" width="22" style="3" customWidth="1"/>
    <col min="11014" max="11014" width="1.5" style="3" customWidth="1"/>
    <col min="11015" max="11015" width="19.83203125" style="3" customWidth="1"/>
    <col min="11016" max="11016" width="1.5" style="3" customWidth="1"/>
    <col min="11017" max="11017" width="14.58203125" style="3" customWidth="1"/>
    <col min="11018" max="11020" width="12.83203125" style="3" customWidth="1"/>
    <col min="11021" max="11021" width="1.5" style="3" customWidth="1"/>
    <col min="11022" max="11024" width="12.83203125" style="3" customWidth="1"/>
    <col min="11025" max="11025" width="1.5" style="3" customWidth="1"/>
    <col min="11026" max="11263" width="9" style="3"/>
    <col min="11264" max="11264" width="1.83203125" style="3" customWidth="1"/>
    <col min="11265" max="11267" width="5" style="3" customWidth="1"/>
    <col min="11268" max="11268" width="8" style="3" customWidth="1"/>
    <col min="11269" max="11269" width="22" style="3" customWidth="1"/>
    <col min="11270" max="11270" width="1.5" style="3" customWidth="1"/>
    <col min="11271" max="11271" width="19.83203125" style="3" customWidth="1"/>
    <col min="11272" max="11272" width="1.5" style="3" customWidth="1"/>
    <col min="11273" max="11273" width="14.58203125" style="3" customWidth="1"/>
    <col min="11274" max="11276" width="12.83203125" style="3" customWidth="1"/>
    <col min="11277" max="11277" width="1.5" style="3" customWidth="1"/>
    <col min="11278" max="11280" width="12.83203125" style="3" customWidth="1"/>
    <col min="11281" max="11281" width="1.5" style="3" customWidth="1"/>
    <col min="11282" max="11519" width="9" style="3"/>
    <col min="11520" max="11520" width="1.83203125" style="3" customWidth="1"/>
    <col min="11521" max="11523" width="5" style="3" customWidth="1"/>
    <col min="11524" max="11524" width="8" style="3" customWidth="1"/>
    <col min="11525" max="11525" width="22" style="3" customWidth="1"/>
    <col min="11526" max="11526" width="1.5" style="3" customWidth="1"/>
    <col min="11527" max="11527" width="19.83203125" style="3" customWidth="1"/>
    <col min="11528" max="11528" width="1.5" style="3" customWidth="1"/>
    <col min="11529" max="11529" width="14.58203125" style="3" customWidth="1"/>
    <col min="11530" max="11532" width="12.83203125" style="3" customWidth="1"/>
    <col min="11533" max="11533" width="1.5" style="3" customWidth="1"/>
    <col min="11534" max="11536" width="12.83203125" style="3" customWidth="1"/>
    <col min="11537" max="11537" width="1.5" style="3" customWidth="1"/>
    <col min="11538" max="11775" width="9" style="3"/>
    <col min="11776" max="11776" width="1.83203125" style="3" customWidth="1"/>
    <col min="11777" max="11779" width="5" style="3" customWidth="1"/>
    <col min="11780" max="11780" width="8" style="3" customWidth="1"/>
    <col min="11781" max="11781" width="22" style="3" customWidth="1"/>
    <col min="11782" max="11782" width="1.5" style="3" customWidth="1"/>
    <col min="11783" max="11783" width="19.83203125" style="3" customWidth="1"/>
    <col min="11784" max="11784" width="1.5" style="3" customWidth="1"/>
    <col min="11785" max="11785" width="14.58203125" style="3" customWidth="1"/>
    <col min="11786" max="11788" width="12.83203125" style="3" customWidth="1"/>
    <col min="11789" max="11789" width="1.5" style="3" customWidth="1"/>
    <col min="11790" max="11792" width="12.83203125" style="3" customWidth="1"/>
    <col min="11793" max="11793" width="1.5" style="3" customWidth="1"/>
    <col min="11794" max="12031" width="9" style="3"/>
    <col min="12032" max="12032" width="1.83203125" style="3" customWidth="1"/>
    <col min="12033" max="12035" width="5" style="3" customWidth="1"/>
    <col min="12036" max="12036" width="8" style="3" customWidth="1"/>
    <col min="12037" max="12037" width="22" style="3" customWidth="1"/>
    <col min="12038" max="12038" width="1.5" style="3" customWidth="1"/>
    <col min="12039" max="12039" width="19.83203125" style="3" customWidth="1"/>
    <col min="12040" max="12040" width="1.5" style="3" customWidth="1"/>
    <col min="12041" max="12041" width="14.58203125" style="3" customWidth="1"/>
    <col min="12042" max="12044" width="12.83203125" style="3" customWidth="1"/>
    <col min="12045" max="12045" width="1.5" style="3" customWidth="1"/>
    <col min="12046" max="12048" width="12.83203125" style="3" customWidth="1"/>
    <col min="12049" max="12049" width="1.5" style="3" customWidth="1"/>
    <col min="12050" max="12287" width="9" style="3"/>
    <col min="12288" max="12288" width="1.83203125" style="3" customWidth="1"/>
    <col min="12289" max="12291" width="5" style="3" customWidth="1"/>
    <col min="12292" max="12292" width="8" style="3" customWidth="1"/>
    <col min="12293" max="12293" width="22" style="3" customWidth="1"/>
    <col min="12294" max="12294" width="1.5" style="3" customWidth="1"/>
    <col min="12295" max="12295" width="19.83203125" style="3" customWidth="1"/>
    <col min="12296" max="12296" width="1.5" style="3" customWidth="1"/>
    <col min="12297" max="12297" width="14.58203125" style="3" customWidth="1"/>
    <col min="12298" max="12300" width="12.83203125" style="3" customWidth="1"/>
    <col min="12301" max="12301" width="1.5" style="3" customWidth="1"/>
    <col min="12302" max="12304" width="12.83203125" style="3" customWidth="1"/>
    <col min="12305" max="12305" width="1.5" style="3" customWidth="1"/>
    <col min="12306" max="12543" width="9" style="3"/>
    <col min="12544" max="12544" width="1.83203125" style="3" customWidth="1"/>
    <col min="12545" max="12547" width="5" style="3" customWidth="1"/>
    <col min="12548" max="12548" width="8" style="3" customWidth="1"/>
    <col min="12549" max="12549" width="22" style="3" customWidth="1"/>
    <col min="12550" max="12550" width="1.5" style="3" customWidth="1"/>
    <col min="12551" max="12551" width="19.83203125" style="3" customWidth="1"/>
    <col min="12552" max="12552" width="1.5" style="3" customWidth="1"/>
    <col min="12553" max="12553" width="14.58203125" style="3" customWidth="1"/>
    <col min="12554" max="12556" width="12.83203125" style="3" customWidth="1"/>
    <col min="12557" max="12557" width="1.5" style="3" customWidth="1"/>
    <col min="12558" max="12560" width="12.83203125" style="3" customWidth="1"/>
    <col min="12561" max="12561" width="1.5" style="3" customWidth="1"/>
    <col min="12562" max="12799" width="9" style="3"/>
    <col min="12800" max="12800" width="1.83203125" style="3" customWidth="1"/>
    <col min="12801" max="12803" width="5" style="3" customWidth="1"/>
    <col min="12804" max="12804" width="8" style="3" customWidth="1"/>
    <col min="12805" max="12805" width="22" style="3" customWidth="1"/>
    <col min="12806" max="12806" width="1.5" style="3" customWidth="1"/>
    <col min="12807" max="12807" width="19.83203125" style="3" customWidth="1"/>
    <col min="12808" max="12808" width="1.5" style="3" customWidth="1"/>
    <col min="12809" max="12809" width="14.58203125" style="3" customWidth="1"/>
    <col min="12810" max="12812" width="12.83203125" style="3" customWidth="1"/>
    <col min="12813" max="12813" width="1.5" style="3" customWidth="1"/>
    <col min="12814" max="12816" width="12.83203125" style="3" customWidth="1"/>
    <col min="12817" max="12817" width="1.5" style="3" customWidth="1"/>
    <col min="12818" max="13055" width="9" style="3"/>
    <col min="13056" max="13056" width="1.83203125" style="3" customWidth="1"/>
    <col min="13057" max="13059" width="5" style="3" customWidth="1"/>
    <col min="13060" max="13060" width="8" style="3" customWidth="1"/>
    <col min="13061" max="13061" width="22" style="3" customWidth="1"/>
    <col min="13062" max="13062" width="1.5" style="3" customWidth="1"/>
    <col min="13063" max="13063" width="19.83203125" style="3" customWidth="1"/>
    <col min="13064" max="13064" width="1.5" style="3" customWidth="1"/>
    <col min="13065" max="13065" width="14.58203125" style="3" customWidth="1"/>
    <col min="13066" max="13068" width="12.83203125" style="3" customWidth="1"/>
    <col min="13069" max="13069" width="1.5" style="3" customWidth="1"/>
    <col min="13070" max="13072" width="12.83203125" style="3" customWidth="1"/>
    <col min="13073" max="13073" width="1.5" style="3" customWidth="1"/>
    <col min="13074" max="13311" width="9" style="3"/>
    <col min="13312" max="13312" width="1.83203125" style="3" customWidth="1"/>
    <col min="13313" max="13315" width="5" style="3" customWidth="1"/>
    <col min="13316" max="13316" width="8" style="3" customWidth="1"/>
    <col min="13317" max="13317" width="22" style="3" customWidth="1"/>
    <col min="13318" max="13318" width="1.5" style="3" customWidth="1"/>
    <col min="13319" max="13319" width="19.83203125" style="3" customWidth="1"/>
    <col min="13320" max="13320" width="1.5" style="3" customWidth="1"/>
    <col min="13321" max="13321" width="14.58203125" style="3" customWidth="1"/>
    <col min="13322" max="13324" width="12.83203125" style="3" customWidth="1"/>
    <col min="13325" max="13325" width="1.5" style="3" customWidth="1"/>
    <col min="13326" max="13328" width="12.83203125" style="3" customWidth="1"/>
    <col min="13329" max="13329" width="1.5" style="3" customWidth="1"/>
    <col min="13330" max="13567" width="9" style="3"/>
    <col min="13568" max="13568" width="1.83203125" style="3" customWidth="1"/>
    <col min="13569" max="13571" width="5" style="3" customWidth="1"/>
    <col min="13572" max="13572" width="8" style="3" customWidth="1"/>
    <col min="13573" max="13573" width="22" style="3" customWidth="1"/>
    <col min="13574" max="13574" width="1.5" style="3" customWidth="1"/>
    <col min="13575" max="13575" width="19.83203125" style="3" customWidth="1"/>
    <col min="13576" max="13576" width="1.5" style="3" customWidth="1"/>
    <col min="13577" max="13577" width="14.58203125" style="3" customWidth="1"/>
    <col min="13578" max="13580" width="12.83203125" style="3" customWidth="1"/>
    <col min="13581" max="13581" width="1.5" style="3" customWidth="1"/>
    <col min="13582" max="13584" width="12.83203125" style="3" customWidth="1"/>
    <col min="13585" max="13585" width="1.5" style="3" customWidth="1"/>
    <col min="13586" max="13823" width="9" style="3"/>
    <col min="13824" max="13824" width="1.83203125" style="3" customWidth="1"/>
    <col min="13825" max="13827" width="5" style="3" customWidth="1"/>
    <col min="13828" max="13828" width="8" style="3" customWidth="1"/>
    <col min="13829" max="13829" width="22" style="3" customWidth="1"/>
    <col min="13830" max="13830" width="1.5" style="3" customWidth="1"/>
    <col min="13831" max="13831" width="19.83203125" style="3" customWidth="1"/>
    <col min="13832" max="13832" width="1.5" style="3" customWidth="1"/>
    <col min="13833" max="13833" width="14.58203125" style="3" customWidth="1"/>
    <col min="13834" max="13836" width="12.83203125" style="3" customWidth="1"/>
    <col min="13837" max="13837" width="1.5" style="3" customWidth="1"/>
    <col min="13838" max="13840" width="12.83203125" style="3" customWidth="1"/>
    <col min="13841" max="13841" width="1.5" style="3" customWidth="1"/>
    <col min="13842" max="14079" width="9" style="3"/>
    <col min="14080" max="14080" width="1.83203125" style="3" customWidth="1"/>
    <col min="14081" max="14083" width="5" style="3" customWidth="1"/>
    <col min="14084" max="14084" width="8" style="3" customWidth="1"/>
    <col min="14085" max="14085" width="22" style="3" customWidth="1"/>
    <col min="14086" max="14086" width="1.5" style="3" customWidth="1"/>
    <col min="14087" max="14087" width="19.83203125" style="3" customWidth="1"/>
    <col min="14088" max="14088" width="1.5" style="3" customWidth="1"/>
    <col min="14089" max="14089" width="14.58203125" style="3" customWidth="1"/>
    <col min="14090" max="14092" width="12.83203125" style="3" customWidth="1"/>
    <col min="14093" max="14093" width="1.5" style="3" customWidth="1"/>
    <col min="14094" max="14096" width="12.83203125" style="3" customWidth="1"/>
    <col min="14097" max="14097" width="1.5" style="3" customWidth="1"/>
    <col min="14098" max="14335" width="9" style="3"/>
    <col min="14336" max="14336" width="1.83203125" style="3" customWidth="1"/>
    <col min="14337" max="14339" width="5" style="3" customWidth="1"/>
    <col min="14340" max="14340" width="8" style="3" customWidth="1"/>
    <col min="14341" max="14341" width="22" style="3" customWidth="1"/>
    <col min="14342" max="14342" width="1.5" style="3" customWidth="1"/>
    <col min="14343" max="14343" width="19.83203125" style="3" customWidth="1"/>
    <col min="14344" max="14344" width="1.5" style="3" customWidth="1"/>
    <col min="14345" max="14345" width="14.58203125" style="3" customWidth="1"/>
    <col min="14346" max="14348" width="12.83203125" style="3" customWidth="1"/>
    <col min="14349" max="14349" width="1.5" style="3" customWidth="1"/>
    <col min="14350" max="14352" width="12.83203125" style="3" customWidth="1"/>
    <col min="14353" max="14353" width="1.5" style="3" customWidth="1"/>
    <col min="14354" max="14591" width="9" style="3"/>
    <col min="14592" max="14592" width="1.83203125" style="3" customWidth="1"/>
    <col min="14593" max="14595" width="5" style="3" customWidth="1"/>
    <col min="14596" max="14596" width="8" style="3" customWidth="1"/>
    <col min="14597" max="14597" width="22" style="3" customWidth="1"/>
    <col min="14598" max="14598" width="1.5" style="3" customWidth="1"/>
    <col min="14599" max="14599" width="19.83203125" style="3" customWidth="1"/>
    <col min="14600" max="14600" width="1.5" style="3" customWidth="1"/>
    <col min="14601" max="14601" width="14.58203125" style="3" customWidth="1"/>
    <col min="14602" max="14604" width="12.83203125" style="3" customWidth="1"/>
    <col min="14605" max="14605" width="1.5" style="3" customWidth="1"/>
    <col min="14606" max="14608" width="12.83203125" style="3" customWidth="1"/>
    <col min="14609" max="14609" width="1.5" style="3" customWidth="1"/>
    <col min="14610" max="14847" width="9" style="3"/>
    <col min="14848" max="14848" width="1.83203125" style="3" customWidth="1"/>
    <col min="14849" max="14851" width="5" style="3" customWidth="1"/>
    <col min="14852" max="14852" width="8" style="3" customWidth="1"/>
    <col min="14853" max="14853" width="22" style="3" customWidth="1"/>
    <col min="14854" max="14854" width="1.5" style="3" customWidth="1"/>
    <col min="14855" max="14855" width="19.83203125" style="3" customWidth="1"/>
    <col min="14856" max="14856" width="1.5" style="3" customWidth="1"/>
    <col min="14857" max="14857" width="14.58203125" style="3" customWidth="1"/>
    <col min="14858" max="14860" width="12.83203125" style="3" customWidth="1"/>
    <col min="14861" max="14861" width="1.5" style="3" customWidth="1"/>
    <col min="14862" max="14864" width="12.83203125" style="3" customWidth="1"/>
    <col min="14865" max="14865" width="1.5" style="3" customWidth="1"/>
    <col min="14866" max="15103" width="9" style="3"/>
    <col min="15104" max="15104" width="1.83203125" style="3" customWidth="1"/>
    <col min="15105" max="15107" width="5" style="3" customWidth="1"/>
    <col min="15108" max="15108" width="8" style="3" customWidth="1"/>
    <col min="15109" max="15109" width="22" style="3" customWidth="1"/>
    <col min="15110" max="15110" width="1.5" style="3" customWidth="1"/>
    <col min="15111" max="15111" width="19.83203125" style="3" customWidth="1"/>
    <col min="15112" max="15112" width="1.5" style="3" customWidth="1"/>
    <col min="15113" max="15113" width="14.58203125" style="3" customWidth="1"/>
    <col min="15114" max="15116" width="12.83203125" style="3" customWidth="1"/>
    <col min="15117" max="15117" width="1.5" style="3" customWidth="1"/>
    <col min="15118" max="15120" width="12.83203125" style="3" customWidth="1"/>
    <col min="15121" max="15121" width="1.5" style="3" customWidth="1"/>
    <col min="15122" max="15359" width="9" style="3"/>
    <col min="15360" max="15360" width="1.83203125" style="3" customWidth="1"/>
    <col min="15361" max="15363" width="5" style="3" customWidth="1"/>
    <col min="15364" max="15364" width="8" style="3" customWidth="1"/>
    <col min="15365" max="15365" width="22" style="3" customWidth="1"/>
    <col min="15366" max="15366" width="1.5" style="3" customWidth="1"/>
    <col min="15367" max="15367" width="19.83203125" style="3" customWidth="1"/>
    <col min="15368" max="15368" width="1.5" style="3" customWidth="1"/>
    <col min="15369" max="15369" width="14.58203125" style="3" customWidth="1"/>
    <col min="15370" max="15372" width="12.83203125" style="3" customWidth="1"/>
    <col min="15373" max="15373" width="1.5" style="3" customWidth="1"/>
    <col min="15374" max="15376" width="12.83203125" style="3" customWidth="1"/>
    <col min="15377" max="15377" width="1.5" style="3" customWidth="1"/>
    <col min="15378" max="15615" width="9" style="3"/>
    <col min="15616" max="15616" width="1.83203125" style="3" customWidth="1"/>
    <col min="15617" max="15619" width="5" style="3" customWidth="1"/>
    <col min="15620" max="15620" width="8" style="3" customWidth="1"/>
    <col min="15621" max="15621" width="22" style="3" customWidth="1"/>
    <col min="15622" max="15622" width="1.5" style="3" customWidth="1"/>
    <col min="15623" max="15623" width="19.83203125" style="3" customWidth="1"/>
    <col min="15624" max="15624" width="1.5" style="3" customWidth="1"/>
    <col min="15625" max="15625" width="14.58203125" style="3" customWidth="1"/>
    <col min="15626" max="15628" width="12.83203125" style="3" customWidth="1"/>
    <col min="15629" max="15629" width="1.5" style="3" customWidth="1"/>
    <col min="15630" max="15632" width="12.83203125" style="3" customWidth="1"/>
    <col min="15633" max="15633" width="1.5" style="3" customWidth="1"/>
    <col min="15634" max="15871" width="9" style="3"/>
    <col min="15872" max="15872" width="1.83203125" style="3" customWidth="1"/>
    <col min="15873" max="15875" width="5" style="3" customWidth="1"/>
    <col min="15876" max="15876" width="8" style="3" customWidth="1"/>
    <col min="15877" max="15877" width="22" style="3" customWidth="1"/>
    <col min="15878" max="15878" width="1.5" style="3" customWidth="1"/>
    <col min="15879" max="15879" width="19.83203125" style="3" customWidth="1"/>
    <col min="15880" max="15880" width="1.5" style="3" customWidth="1"/>
    <col min="15881" max="15881" width="14.58203125" style="3" customWidth="1"/>
    <col min="15882" max="15884" width="12.83203125" style="3" customWidth="1"/>
    <col min="15885" max="15885" width="1.5" style="3" customWidth="1"/>
    <col min="15886" max="15888" width="12.83203125" style="3" customWidth="1"/>
    <col min="15889" max="15889" width="1.5" style="3" customWidth="1"/>
    <col min="15890" max="16127" width="9" style="3"/>
    <col min="16128" max="16128" width="1.83203125" style="3" customWidth="1"/>
    <col min="16129" max="16131" width="5" style="3" customWidth="1"/>
    <col min="16132" max="16132" width="8" style="3" customWidth="1"/>
    <col min="16133" max="16133" width="22" style="3" customWidth="1"/>
    <col min="16134" max="16134" width="1.5" style="3" customWidth="1"/>
    <col min="16135" max="16135" width="19.83203125" style="3" customWidth="1"/>
    <col min="16136" max="16136" width="1.5" style="3" customWidth="1"/>
    <col min="16137" max="16137" width="14.58203125" style="3" customWidth="1"/>
    <col min="16138" max="16140" width="12.83203125" style="3" customWidth="1"/>
    <col min="16141" max="16141" width="1.5" style="3" customWidth="1"/>
    <col min="16142" max="16144" width="12.83203125" style="3" customWidth="1"/>
    <col min="16145" max="16145" width="1.5" style="3" customWidth="1"/>
    <col min="16146" max="16384" width="9" style="3"/>
  </cols>
  <sheetData>
    <row r="1" spans="1:31" s="10" customFormat="1" ht="18.5" thickBot="1">
      <c r="A1" s="7" t="s">
        <v>18</v>
      </c>
      <c r="B1" s="8"/>
      <c r="C1" s="8"/>
      <c r="D1" s="8"/>
      <c r="E1" s="8"/>
      <c r="F1" s="9"/>
      <c r="G1" s="9"/>
      <c r="H1" s="9"/>
      <c r="J1" s="243" t="s">
        <v>19</v>
      </c>
      <c r="K1" s="12" t="s">
        <v>20</v>
      </c>
      <c r="N1" s="13"/>
      <c r="O1" s="11" t="s">
        <v>21</v>
      </c>
      <c r="P1" s="14"/>
      <c r="Q1" s="15"/>
    </row>
    <row r="2" spans="1:31">
      <c r="A2" s="16"/>
      <c r="B2" s="16"/>
      <c r="C2" s="16"/>
      <c r="D2" s="16"/>
      <c r="E2" s="16"/>
      <c r="F2" s="16"/>
      <c r="G2" s="16"/>
      <c r="H2" s="16"/>
      <c r="I2" s="17"/>
      <c r="K2" s="17"/>
      <c r="L2" s="16"/>
      <c r="M2" s="16"/>
      <c r="O2" s="16"/>
      <c r="P2" s="18"/>
      <c r="Q2" s="16"/>
    </row>
    <row r="3" spans="1:31">
      <c r="A3" s="16" t="s">
        <v>22</v>
      </c>
      <c r="E3" s="19"/>
      <c r="F3" s="20"/>
      <c r="G3" s="20"/>
      <c r="H3" s="20"/>
      <c r="K3" s="21"/>
      <c r="M3" s="20"/>
      <c r="O3" s="22" t="s">
        <v>23</v>
      </c>
      <c r="P3" s="23"/>
      <c r="Q3" s="16"/>
    </row>
    <row r="4" spans="1:31">
      <c r="A4" s="16" t="s">
        <v>24</v>
      </c>
      <c r="B4" s="16"/>
      <c r="C4" s="16"/>
      <c r="D4" s="16"/>
      <c r="E4" s="19"/>
      <c r="F4" s="20"/>
      <c r="G4" s="20"/>
      <c r="H4" s="20"/>
      <c r="I4" s="24"/>
      <c r="K4" s="17"/>
      <c r="L4" s="16"/>
      <c r="M4" s="16"/>
      <c r="O4" s="25" t="s">
        <v>25</v>
      </c>
      <c r="P4" s="26"/>
      <c r="Q4" s="16"/>
    </row>
    <row r="5" spans="1:31" ht="20">
      <c r="A5" s="27" t="s">
        <v>26</v>
      </c>
      <c r="B5" s="27"/>
      <c r="C5" s="27"/>
      <c r="D5" s="27"/>
      <c r="E5" s="19"/>
      <c r="F5" s="28"/>
      <c r="G5" s="28"/>
      <c r="H5" s="28"/>
      <c r="I5" s="29"/>
      <c r="J5" s="244"/>
      <c r="K5" s="17"/>
      <c r="L5" s="16"/>
      <c r="M5" s="16"/>
      <c r="O5" s="30" t="s">
        <v>27</v>
      </c>
      <c r="P5" s="18"/>
      <c r="Q5" s="16"/>
    </row>
    <row r="6" spans="1:31" ht="20">
      <c r="A6" s="27" t="s">
        <v>28</v>
      </c>
      <c r="B6" s="27"/>
      <c r="C6" s="27"/>
      <c r="D6" s="27"/>
      <c r="E6" s="19"/>
      <c r="F6" s="20"/>
      <c r="G6" s="20"/>
      <c r="H6" s="20"/>
      <c r="I6" s="31"/>
      <c r="J6" s="245"/>
      <c r="K6" s="17"/>
      <c r="L6" s="16"/>
      <c r="M6" s="16"/>
      <c r="O6" s="30" t="s">
        <v>29</v>
      </c>
      <c r="P6" s="18"/>
      <c r="Q6" s="16"/>
    </row>
    <row r="7" spans="1:31">
      <c r="A7" s="27" t="s">
        <v>30</v>
      </c>
      <c r="B7" s="27"/>
      <c r="C7" s="27"/>
      <c r="D7" s="27"/>
      <c r="E7" s="19"/>
      <c r="F7" s="20"/>
      <c r="G7" s="20"/>
      <c r="H7" s="20"/>
      <c r="I7" s="31"/>
      <c r="J7" s="246"/>
      <c r="K7" s="17"/>
      <c r="L7" s="16"/>
      <c r="M7" s="16"/>
      <c r="N7" s="32"/>
      <c r="O7" s="16"/>
      <c r="P7" s="18"/>
      <c r="Q7" s="16"/>
    </row>
    <row r="8" spans="1:31" ht="14.5" thickBot="1">
      <c r="A8" s="27"/>
      <c r="B8" s="27"/>
      <c r="C8" s="27"/>
      <c r="D8" s="27"/>
      <c r="E8" s="27"/>
      <c r="F8" s="20"/>
      <c r="G8" s="20"/>
      <c r="H8" s="20"/>
      <c r="I8" s="31"/>
      <c r="J8" s="246"/>
      <c r="K8" s="17"/>
      <c r="L8" s="16"/>
      <c r="M8" s="16"/>
      <c r="N8" s="32"/>
      <c r="O8" s="16"/>
      <c r="P8" s="18"/>
      <c r="Q8" s="16"/>
    </row>
    <row r="9" spans="1:31" s="37" customFormat="1" ht="19" thickTop="1" thickBot="1">
      <c r="A9" s="33"/>
      <c r="B9" s="33"/>
      <c r="C9" s="33"/>
      <c r="D9" s="33"/>
      <c r="E9" s="33" t="s">
        <v>230</v>
      </c>
      <c r="F9" s="34"/>
      <c r="G9" s="20"/>
      <c r="H9" s="34"/>
      <c r="I9" s="370" t="s">
        <v>31</v>
      </c>
      <c r="J9" s="371"/>
      <c r="K9" s="371"/>
      <c r="L9" s="372"/>
      <c r="M9" s="35"/>
      <c r="N9" s="373" t="s">
        <v>32</v>
      </c>
      <c r="O9" s="374"/>
      <c r="P9" s="375"/>
      <c r="Q9" s="36"/>
      <c r="U9" s="38"/>
      <c r="V9" s="38"/>
      <c r="W9" s="38"/>
      <c r="X9" s="38"/>
      <c r="Y9" s="38"/>
      <c r="Z9" s="38"/>
      <c r="AA9" s="38"/>
      <c r="AB9" s="38"/>
      <c r="AC9" s="38"/>
      <c r="AD9" s="38"/>
      <c r="AE9" s="38"/>
    </row>
    <row r="10" spans="1:31" ht="15" thickTop="1" thickBot="1">
      <c r="A10" s="27"/>
      <c r="B10" s="27"/>
      <c r="C10" s="27"/>
      <c r="D10" s="27"/>
      <c r="E10" s="27"/>
      <c r="F10" s="20"/>
      <c r="G10" s="20"/>
      <c r="H10" s="20"/>
      <c r="I10" s="31"/>
      <c r="J10" s="246"/>
      <c r="K10" s="17"/>
      <c r="L10" s="16"/>
      <c r="M10" s="16"/>
      <c r="N10" s="32"/>
      <c r="O10" s="16"/>
      <c r="P10" s="18"/>
      <c r="Q10" s="16"/>
    </row>
    <row r="11" spans="1:31" s="43" customFormat="1" ht="39">
      <c r="A11" s="376" t="s">
        <v>33</v>
      </c>
      <c r="B11" s="377"/>
      <c r="C11" s="377"/>
      <c r="D11" s="377"/>
      <c r="E11" s="378"/>
      <c r="F11" s="45"/>
      <c r="G11" s="385" t="s">
        <v>34</v>
      </c>
      <c r="H11" s="45"/>
      <c r="I11" s="39" t="s">
        <v>35</v>
      </c>
      <c r="J11" s="247" t="s">
        <v>36</v>
      </c>
      <c r="K11" s="40" t="s">
        <v>37</v>
      </c>
      <c r="L11" s="41" t="s">
        <v>38</v>
      </c>
      <c r="M11" s="45"/>
      <c r="N11" s="39" t="s">
        <v>39</v>
      </c>
      <c r="O11" s="42" t="s">
        <v>35</v>
      </c>
      <c r="P11" s="41" t="s">
        <v>40</v>
      </c>
      <c r="Q11" s="45"/>
      <c r="U11" s="44"/>
      <c r="V11" s="44"/>
      <c r="W11" s="44"/>
      <c r="X11" s="44"/>
      <c r="Y11" s="44"/>
      <c r="Z11" s="44"/>
      <c r="AA11" s="44"/>
      <c r="AB11" s="44"/>
      <c r="AC11" s="44"/>
      <c r="AD11" s="44"/>
      <c r="AE11" s="44"/>
    </row>
    <row r="12" spans="1:31" s="43" customFormat="1" ht="14.5" thickBot="1">
      <c r="A12" s="379"/>
      <c r="B12" s="380"/>
      <c r="C12" s="380"/>
      <c r="D12" s="380"/>
      <c r="E12" s="381"/>
      <c r="F12" s="45"/>
      <c r="G12" s="386"/>
      <c r="H12" s="45"/>
      <c r="I12" s="46" t="s">
        <v>41</v>
      </c>
      <c r="J12" s="248"/>
      <c r="K12" s="47"/>
      <c r="L12" s="48"/>
      <c r="M12" s="49"/>
      <c r="N12" s="46" t="s">
        <v>41</v>
      </c>
      <c r="O12" s="50"/>
      <c r="P12" s="51"/>
      <c r="Q12" s="45"/>
      <c r="U12" s="44"/>
      <c r="V12" s="44"/>
      <c r="W12" s="44"/>
      <c r="X12" s="44"/>
      <c r="Y12" s="44"/>
      <c r="Z12" s="44"/>
      <c r="AA12" s="44"/>
      <c r="AB12" s="44"/>
      <c r="AC12" s="44"/>
      <c r="AD12" s="44"/>
      <c r="AE12" s="44"/>
    </row>
    <row r="13" spans="1:31" s="60" customFormat="1" ht="14.5" thickBot="1">
      <c r="A13" s="382"/>
      <c r="B13" s="383"/>
      <c r="C13" s="383"/>
      <c r="D13" s="383"/>
      <c r="E13" s="384"/>
      <c r="F13" s="52"/>
      <c r="G13" s="387"/>
      <c r="H13" s="52"/>
      <c r="I13" s="53" t="s">
        <v>42</v>
      </c>
      <c r="J13" s="249" t="s">
        <v>43</v>
      </c>
      <c r="K13" s="54" t="s">
        <v>44</v>
      </c>
      <c r="L13" s="55" t="s">
        <v>45</v>
      </c>
      <c r="M13" s="56"/>
      <c r="N13" s="57" t="s">
        <v>46</v>
      </c>
      <c r="O13" s="58" t="s">
        <v>47</v>
      </c>
      <c r="P13" s="59" t="s">
        <v>48</v>
      </c>
      <c r="Q13" s="52"/>
      <c r="U13" s="61"/>
      <c r="V13" s="61"/>
      <c r="W13" s="61"/>
      <c r="X13" s="61"/>
      <c r="Y13" s="61"/>
      <c r="Z13" s="61"/>
      <c r="AA13" s="61"/>
      <c r="AB13" s="61"/>
      <c r="AC13" s="61"/>
      <c r="AD13" s="61"/>
      <c r="AE13" s="61"/>
    </row>
    <row r="14" spans="1:31" s="60" customFormat="1">
      <c r="A14" s="62"/>
      <c r="B14" s="63"/>
      <c r="C14" s="63"/>
      <c r="D14" s="64"/>
      <c r="E14" s="65"/>
      <c r="F14" s="52"/>
      <c r="G14" s="125"/>
      <c r="H14" s="52"/>
      <c r="I14" s="66"/>
      <c r="J14" s="250"/>
      <c r="K14" s="67"/>
      <c r="L14" s="68"/>
      <c r="M14" s="56"/>
      <c r="N14" s="69" t="s">
        <v>89</v>
      </c>
      <c r="O14" s="70"/>
      <c r="P14" s="71"/>
      <c r="Q14" s="52"/>
      <c r="T14" s="143"/>
      <c r="U14" s="61"/>
      <c r="V14" s="61"/>
      <c r="W14" s="61"/>
      <c r="X14" s="61"/>
      <c r="Y14" s="61"/>
      <c r="Z14" s="61"/>
      <c r="AA14" s="61"/>
      <c r="AB14" s="61"/>
      <c r="AC14" s="61"/>
      <c r="AD14" s="61"/>
      <c r="AE14" s="61"/>
    </row>
    <row r="15" spans="1:31" s="60" customFormat="1">
      <c r="A15" s="126" t="s">
        <v>3</v>
      </c>
      <c r="B15" s="127"/>
      <c r="C15" s="127" t="s">
        <v>90</v>
      </c>
      <c r="D15" s="128"/>
      <c r="E15" s="129"/>
      <c r="F15" s="331" t="s">
        <v>201</v>
      </c>
      <c r="G15" s="130"/>
      <c r="H15" s="52"/>
      <c r="I15" s="131"/>
      <c r="J15" s="251"/>
      <c r="K15" s="132"/>
      <c r="L15" s="133"/>
      <c r="M15" s="56"/>
      <c r="N15" s="134"/>
      <c r="O15" s="135"/>
      <c r="P15" s="136"/>
      <c r="Q15" s="52"/>
      <c r="T15" s="143"/>
      <c r="U15" s="61"/>
      <c r="V15" s="61"/>
      <c r="W15" s="61"/>
      <c r="X15" s="61"/>
      <c r="Y15" s="61"/>
      <c r="Z15" s="61"/>
      <c r="AA15" s="61"/>
      <c r="AB15" s="61"/>
      <c r="AC15" s="61"/>
      <c r="AD15" s="61"/>
      <c r="AE15" s="61"/>
    </row>
    <row r="16" spans="1:31" s="60" customFormat="1" ht="16.5" customHeight="1">
      <c r="A16" s="137"/>
      <c r="B16" s="138" t="s">
        <v>4</v>
      </c>
      <c r="C16" s="139"/>
      <c r="D16" s="138" t="s">
        <v>5</v>
      </c>
      <c r="E16" s="139"/>
      <c r="F16" s="331" t="s">
        <v>201</v>
      </c>
      <c r="G16" s="140"/>
      <c r="H16" s="52"/>
      <c r="I16" s="261">
        <f>+Exp_vs_Budget_1!J19</f>
        <v>54670</v>
      </c>
      <c r="J16" s="261">
        <f>Exp_vs_Budget_1!L19</f>
        <v>49350</v>
      </c>
      <c r="K16" s="72"/>
      <c r="L16" s="73"/>
      <c r="M16" s="56"/>
      <c r="N16" s="141"/>
      <c r="O16" s="74"/>
      <c r="P16" s="75"/>
      <c r="Q16" s="52"/>
      <c r="T16" s="143"/>
      <c r="U16" s="61"/>
      <c r="V16" s="61"/>
      <c r="W16" s="61"/>
      <c r="X16" s="61"/>
      <c r="Y16" s="61"/>
      <c r="Z16" s="61"/>
      <c r="AA16" s="61"/>
      <c r="AB16" s="61"/>
      <c r="AC16" s="61"/>
      <c r="AD16" s="61"/>
      <c r="AE16" s="61"/>
    </row>
    <row r="17" spans="1:31" s="60" customFormat="1" ht="16.5" customHeight="1">
      <c r="A17" s="137"/>
      <c r="B17" s="138" t="s">
        <v>69</v>
      </c>
      <c r="C17" s="139"/>
      <c r="D17" s="138" t="s">
        <v>84</v>
      </c>
      <c r="E17" s="139"/>
      <c r="F17" s="331" t="s">
        <v>201</v>
      </c>
      <c r="G17" s="140"/>
      <c r="H17" s="52"/>
      <c r="I17" s="261">
        <f>+Exp_vs_Budget_1!J25</f>
        <v>21000</v>
      </c>
      <c r="J17" s="261">
        <f>Exp_vs_Budget_1!L25</f>
        <v>11000</v>
      </c>
      <c r="K17" s="72"/>
      <c r="L17" s="73"/>
      <c r="M17" s="56"/>
      <c r="N17" s="141"/>
      <c r="O17" s="74"/>
      <c r="P17" s="142"/>
      <c r="Q17" s="52"/>
      <c r="T17" s="143"/>
      <c r="U17" s="61"/>
      <c r="V17" s="61"/>
      <c r="W17" s="61"/>
      <c r="X17" s="61"/>
      <c r="Y17" s="61"/>
      <c r="Z17" s="61"/>
      <c r="AA17" s="61"/>
      <c r="AB17" s="61"/>
      <c r="AC17" s="61"/>
      <c r="AD17" s="61"/>
      <c r="AE17" s="61"/>
    </row>
    <row r="18" spans="1:31" s="60" customFormat="1">
      <c r="A18" s="144" t="s">
        <v>91</v>
      </c>
      <c r="B18" s="145"/>
      <c r="C18" s="144" t="s">
        <v>92</v>
      </c>
      <c r="D18" s="144"/>
      <c r="E18" s="145"/>
      <c r="F18" s="331" t="s">
        <v>201</v>
      </c>
      <c r="G18" s="140"/>
      <c r="H18" s="52"/>
      <c r="I18" s="261"/>
      <c r="J18" s="261"/>
      <c r="K18" s="72"/>
      <c r="L18" s="73"/>
      <c r="M18" s="56"/>
      <c r="N18" s="141"/>
      <c r="O18" s="74"/>
      <c r="P18" s="142"/>
      <c r="Q18" s="52"/>
      <c r="T18" s="143"/>
      <c r="U18" s="61"/>
      <c r="V18" s="61"/>
      <c r="W18" s="61"/>
      <c r="X18" s="61"/>
      <c r="Y18" s="61"/>
      <c r="Z18" s="61"/>
      <c r="AA18" s="61"/>
      <c r="AB18" s="61"/>
      <c r="AC18" s="61"/>
      <c r="AD18" s="61"/>
      <c r="AE18" s="61"/>
    </row>
    <row r="19" spans="1:31" s="60" customFormat="1" ht="16.5" customHeight="1">
      <c r="A19" s="137"/>
      <c r="B19" s="138" t="s">
        <v>93</v>
      </c>
      <c r="C19" s="139"/>
      <c r="D19" s="138" t="s">
        <v>141</v>
      </c>
      <c r="E19" s="139"/>
      <c r="F19" s="331" t="s">
        <v>201</v>
      </c>
      <c r="G19" s="140"/>
      <c r="H19" s="52"/>
      <c r="I19" s="261">
        <f>+Exp_vs_Budget_1!J38</f>
        <v>12650</v>
      </c>
      <c r="J19" s="261">
        <f>Exp_vs_Budget_1!L38</f>
        <v>0</v>
      </c>
      <c r="K19" s="72"/>
      <c r="L19" s="73"/>
      <c r="M19" s="56"/>
      <c r="N19" s="141"/>
      <c r="O19" s="74"/>
      <c r="P19" s="142"/>
      <c r="Q19" s="52"/>
      <c r="T19" s="143"/>
      <c r="U19" s="61"/>
      <c r="V19" s="61"/>
      <c r="W19" s="61"/>
      <c r="X19" s="61"/>
      <c r="Y19" s="61"/>
      <c r="Z19" s="61"/>
      <c r="AA19" s="61"/>
      <c r="AB19" s="61"/>
      <c r="AC19" s="61"/>
      <c r="AD19" s="61"/>
      <c r="AE19" s="61"/>
    </row>
    <row r="20" spans="1:31" s="60" customFormat="1">
      <c r="A20" s="137"/>
      <c r="B20" s="146" t="s">
        <v>94</v>
      </c>
      <c r="C20" s="147"/>
      <c r="D20" s="146" t="s">
        <v>84</v>
      </c>
      <c r="E20" s="147"/>
      <c r="F20" s="331" t="s">
        <v>201</v>
      </c>
      <c r="G20" s="140"/>
      <c r="H20" s="52"/>
      <c r="I20" s="261">
        <f>+Exp_vs_Budget_1!J44</f>
        <v>7000</v>
      </c>
      <c r="J20" s="261">
        <f>Exp_vs_Budget_1!L44</f>
        <v>3700</v>
      </c>
      <c r="K20" s="72"/>
      <c r="L20" s="73"/>
      <c r="M20" s="56"/>
      <c r="N20" s="141"/>
      <c r="O20" s="74"/>
      <c r="P20" s="142"/>
      <c r="Q20" s="52"/>
      <c r="T20" s="143"/>
      <c r="U20" s="61"/>
      <c r="V20" s="61"/>
      <c r="W20" s="61"/>
      <c r="X20" s="61"/>
      <c r="Y20" s="61"/>
      <c r="Z20" s="61"/>
      <c r="AA20" s="61"/>
      <c r="AB20" s="61"/>
      <c r="AC20" s="61"/>
      <c r="AD20" s="61"/>
      <c r="AE20" s="61"/>
    </row>
    <row r="21" spans="1:31" s="60" customFormat="1">
      <c r="A21" s="144" t="s">
        <v>95</v>
      </c>
      <c r="B21" s="145"/>
      <c r="C21" s="144" t="s">
        <v>96</v>
      </c>
      <c r="D21" s="144"/>
      <c r="E21" s="145"/>
      <c r="F21" s="331" t="s">
        <v>201</v>
      </c>
      <c r="G21" s="140"/>
      <c r="H21" s="52"/>
      <c r="I21" s="261"/>
      <c r="J21" s="261"/>
      <c r="K21" s="72"/>
      <c r="L21" s="73"/>
      <c r="M21" s="56"/>
      <c r="N21" s="141"/>
      <c r="O21" s="74"/>
      <c r="P21" s="142"/>
      <c r="Q21" s="52"/>
      <c r="T21" s="143"/>
      <c r="U21" s="61"/>
      <c r="V21" s="61"/>
      <c r="W21" s="61"/>
      <c r="X21" s="61"/>
      <c r="Y21" s="61"/>
      <c r="Z21" s="61"/>
      <c r="AA21" s="61"/>
      <c r="AB21" s="61"/>
      <c r="AC21" s="61"/>
      <c r="AD21" s="61"/>
      <c r="AE21" s="61"/>
    </row>
    <row r="22" spans="1:31" s="60" customFormat="1">
      <c r="A22" s="137"/>
      <c r="B22" s="146" t="s">
        <v>97</v>
      </c>
      <c r="C22" s="147"/>
      <c r="D22" s="146" t="s">
        <v>154</v>
      </c>
      <c r="E22" s="147"/>
      <c r="F22" s="331" t="s">
        <v>201</v>
      </c>
      <c r="G22" s="140"/>
      <c r="H22" s="52"/>
      <c r="I22" s="261">
        <f>+Exp_vs_Budget_1!J56</f>
        <v>8400</v>
      </c>
      <c r="J22" s="261">
        <f>Exp_vs_Budget_1!L56</f>
        <v>4050</v>
      </c>
      <c r="K22" s="72"/>
      <c r="L22" s="73"/>
      <c r="M22" s="56"/>
      <c r="N22" s="141"/>
      <c r="O22" s="74"/>
      <c r="P22" s="142"/>
      <c r="Q22" s="52"/>
      <c r="T22" s="143"/>
      <c r="U22" s="61"/>
      <c r="V22" s="61"/>
      <c r="W22" s="61"/>
      <c r="X22" s="61"/>
      <c r="Y22" s="61"/>
      <c r="Z22" s="61"/>
      <c r="AA22" s="61"/>
      <c r="AB22" s="61"/>
      <c r="AC22" s="61"/>
      <c r="AD22" s="61"/>
      <c r="AE22" s="61"/>
    </row>
    <row r="23" spans="1:31" s="60" customFormat="1">
      <c r="A23" s="137"/>
      <c r="B23" s="146" t="s">
        <v>98</v>
      </c>
      <c r="C23" s="147"/>
      <c r="D23" s="146" t="s">
        <v>165</v>
      </c>
      <c r="E23" s="147"/>
      <c r="F23" s="331" t="s">
        <v>201</v>
      </c>
      <c r="G23" s="140"/>
      <c r="H23" s="52"/>
      <c r="I23" s="261">
        <f>+Exp_vs_Budget_1!J62</f>
        <v>4860</v>
      </c>
      <c r="J23" s="261">
        <f>Exp_vs_Budget_1!L62</f>
        <v>2090</v>
      </c>
      <c r="K23" s="72"/>
      <c r="L23" s="73"/>
      <c r="M23" s="56"/>
      <c r="N23" s="141"/>
      <c r="O23" s="74"/>
      <c r="P23" s="142"/>
      <c r="Q23" s="52"/>
      <c r="T23" s="143"/>
      <c r="U23" s="61"/>
      <c r="V23" s="61"/>
      <c r="W23" s="61"/>
      <c r="X23" s="61"/>
      <c r="Y23" s="61"/>
      <c r="Z23" s="61"/>
      <c r="AA23" s="61"/>
      <c r="AB23" s="61"/>
      <c r="AC23" s="61"/>
      <c r="AD23" s="61"/>
      <c r="AE23" s="61"/>
    </row>
    <row r="24" spans="1:31" s="60" customFormat="1">
      <c r="A24" s="137"/>
      <c r="B24" s="146" t="s">
        <v>99</v>
      </c>
      <c r="C24" s="147"/>
      <c r="D24" s="146" t="s">
        <v>173</v>
      </c>
      <c r="E24" s="147"/>
      <c r="F24" s="331" t="s">
        <v>201</v>
      </c>
      <c r="G24" s="140"/>
      <c r="H24" s="52"/>
      <c r="I24" s="261">
        <f>+Exp_vs_Budget_1!J66</f>
        <v>2769.9900000000002</v>
      </c>
      <c r="J24" s="261">
        <f>Exp_vs_Budget_1!L66</f>
        <v>0</v>
      </c>
      <c r="K24" s="72"/>
      <c r="L24" s="73"/>
      <c r="M24" s="56"/>
      <c r="N24" s="141"/>
      <c r="O24" s="74"/>
      <c r="P24" s="142"/>
      <c r="Q24" s="52"/>
      <c r="T24" s="143"/>
      <c r="U24" s="61"/>
      <c r="V24" s="61"/>
      <c r="W24" s="61"/>
      <c r="X24" s="61"/>
      <c r="Y24" s="61"/>
      <c r="Z24" s="61"/>
      <c r="AA24" s="61"/>
      <c r="AB24" s="61"/>
      <c r="AC24" s="61"/>
      <c r="AD24" s="61"/>
      <c r="AE24" s="61"/>
    </row>
    <row r="25" spans="1:31" s="60" customFormat="1" ht="14.5" thickBot="1">
      <c r="A25" s="146"/>
      <c r="B25" s="147"/>
      <c r="C25" s="147"/>
      <c r="D25" s="147"/>
      <c r="E25" s="147"/>
      <c r="F25" s="52"/>
      <c r="G25" s="140"/>
      <c r="H25" s="52"/>
      <c r="I25" s="262"/>
      <c r="J25" s="263"/>
      <c r="K25" s="259"/>
      <c r="L25" s="260"/>
      <c r="M25" s="56"/>
      <c r="N25" s="141"/>
      <c r="O25" s="74"/>
      <c r="P25" s="142"/>
      <c r="Q25" s="52"/>
      <c r="T25" s="143"/>
      <c r="U25" s="61"/>
      <c r="V25" s="61"/>
      <c r="W25" s="61"/>
      <c r="X25" s="61"/>
      <c r="Y25" s="61"/>
      <c r="Z25" s="61"/>
      <c r="AA25" s="61"/>
      <c r="AB25" s="61"/>
      <c r="AC25" s="61"/>
      <c r="AD25" s="61"/>
      <c r="AE25" s="61"/>
    </row>
    <row r="26" spans="1:31" s="84" customFormat="1" ht="14.5" thickBot="1">
      <c r="A26" s="359" t="s">
        <v>49</v>
      </c>
      <c r="B26" s="360"/>
      <c r="C26" s="360"/>
      <c r="D26" s="360"/>
      <c r="E26" s="361"/>
      <c r="F26" s="78"/>
      <c r="G26" s="148"/>
      <c r="H26" s="78"/>
      <c r="I26" s="252">
        <f>SUM(I16:I25)</f>
        <v>111349.99</v>
      </c>
      <c r="J26" s="252">
        <f>SUM(J16:J25)</f>
        <v>70190</v>
      </c>
      <c r="K26" s="79"/>
      <c r="L26" s="80"/>
      <c r="M26" s="81"/>
      <c r="N26" s="180">
        <f>SUM(N16:N25)</f>
        <v>0</v>
      </c>
      <c r="O26" s="82"/>
      <c r="P26" s="83"/>
      <c r="Q26" s="78"/>
      <c r="S26" s="324"/>
      <c r="T26" s="325"/>
      <c r="U26" s="326"/>
      <c r="V26" s="77"/>
      <c r="W26" s="77"/>
      <c r="X26" s="77"/>
      <c r="Y26" s="77"/>
      <c r="Z26" s="77"/>
      <c r="AA26" s="77"/>
      <c r="AB26" s="77"/>
      <c r="AC26" s="77"/>
      <c r="AD26" s="77"/>
      <c r="AE26" s="77"/>
    </row>
    <row r="27" spans="1:31" s="89" customFormat="1">
      <c r="A27" s="85"/>
      <c r="B27" s="85"/>
      <c r="C27" s="85"/>
      <c r="D27" s="85"/>
      <c r="E27" s="85"/>
      <c r="F27" s="85"/>
      <c r="G27" s="85"/>
      <c r="H27" s="85"/>
      <c r="I27" s="76"/>
      <c r="J27" s="253"/>
      <c r="K27" s="76"/>
      <c r="L27" s="86"/>
      <c r="M27" s="86"/>
      <c r="N27" s="87"/>
      <c r="O27" s="86"/>
      <c r="P27" s="88"/>
      <c r="Q27" s="85"/>
      <c r="S27" s="327"/>
      <c r="T27" s="328"/>
      <c r="U27" s="329"/>
      <c r="V27" s="90"/>
      <c r="W27" s="90"/>
      <c r="X27" s="90"/>
      <c r="Y27" s="90"/>
      <c r="Z27" s="90"/>
      <c r="AA27" s="90"/>
      <c r="AB27" s="90"/>
      <c r="AC27" s="90"/>
      <c r="AD27" s="90"/>
      <c r="AE27" s="90"/>
    </row>
    <row r="28" spans="1:31" ht="14.15" customHeight="1">
      <c r="A28" s="19" t="s">
        <v>50</v>
      </c>
      <c r="B28" s="20"/>
      <c r="C28" s="20"/>
      <c r="D28" s="20"/>
      <c r="E28" s="20"/>
      <c r="F28" s="16"/>
      <c r="G28" s="16"/>
      <c r="H28" s="16"/>
      <c r="I28" s="24"/>
      <c r="J28" s="254"/>
      <c r="K28" s="91"/>
      <c r="L28" s="16"/>
      <c r="M28" s="16"/>
      <c r="N28" s="16"/>
      <c r="O28" s="16"/>
      <c r="P28" s="18"/>
      <c r="Q28" s="16"/>
      <c r="S28" s="179"/>
      <c r="T28" s="179"/>
      <c r="U28" s="330"/>
    </row>
    <row r="29" spans="1:31" ht="20.149999999999999" customHeight="1">
      <c r="A29" s="20" t="s">
        <v>51</v>
      </c>
      <c r="C29" s="20"/>
      <c r="D29" s="20"/>
      <c r="E29" s="20"/>
      <c r="F29" s="16"/>
      <c r="G29" s="16"/>
      <c r="H29" s="16"/>
      <c r="I29" s="24"/>
      <c r="J29" s="254"/>
      <c r="K29" s="91"/>
      <c r="L29" s="16"/>
      <c r="M29" s="16"/>
      <c r="N29" s="16"/>
      <c r="O29" s="16"/>
      <c r="P29" s="18"/>
      <c r="Q29" s="16"/>
      <c r="S29" s="179"/>
      <c r="T29" s="179"/>
      <c r="U29" s="330"/>
    </row>
    <row r="30" spans="1:31" ht="30" customHeight="1">
      <c r="A30" s="149" t="s">
        <v>53</v>
      </c>
      <c r="B30" s="362" t="s">
        <v>52</v>
      </c>
      <c r="C30" s="362"/>
      <c r="D30" s="362"/>
      <c r="E30" s="362"/>
      <c r="F30" s="362"/>
      <c r="G30" s="362"/>
      <c r="H30" s="362"/>
      <c r="I30" s="362"/>
      <c r="J30" s="362"/>
      <c r="K30" s="362"/>
      <c r="L30" s="362"/>
      <c r="M30" s="362"/>
      <c r="N30" s="362"/>
      <c r="O30" s="362"/>
      <c r="P30" s="362"/>
      <c r="Q30" s="16"/>
    </row>
    <row r="31" spans="1:31" ht="30" customHeight="1">
      <c r="A31" s="92" t="s">
        <v>53</v>
      </c>
      <c r="B31" s="362" t="s">
        <v>54</v>
      </c>
      <c r="C31" s="362"/>
      <c r="D31" s="362"/>
      <c r="E31" s="362"/>
      <c r="F31" s="362"/>
      <c r="G31" s="362"/>
      <c r="H31" s="362"/>
      <c r="I31" s="362"/>
      <c r="J31" s="362"/>
      <c r="K31" s="362"/>
      <c r="L31" s="362"/>
      <c r="M31" s="362"/>
      <c r="N31" s="362"/>
      <c r="O31" s="362"/>
      <c r="P31" s="362"/>
      <c r="Q31" s="16"/>
    </row>
    <row r="32" spans="1:31" ht="30" customHeight="1">
      <c r="A32" s="20" t="s">
        <v>55</v>
      </c>
      <c r="B32" s="20"/>
      <c r="C32" s="20"/>
      <c r="D32" s="95"/>
      <c r="E32" s="150"/>
      <c r="F32" s="16"/>
      <c r="G32" s="151"/>
      <c r="H32" s="16"/>
      <c r="I32" s="3" t="s">
        <v>100</v>
      </c>
      <c r="J32" s="255"/>
      <c r="K32" s="93"/>
      <c r="L32" s="94" t="s">
        <v>56</v>
      </c>
      <c r="M32" s="95"/>
      <c r="N32" s="152"/>
      <c r="O32" s="153"/>
      <c r="P32" s="96" t="s">
        <v>57</v>
      </c>
    </row>
    <row r="33" spans="1:31" ht="8.15" customHeight="1">
      <c r="A33" s="20"/>
      <c r="B33" s="20"/>
      <c r="C33" s="20"/>
      <c r="D33" s="20"/>
      <c r="E33" s="20"/>
      <c r="F33" s="16"/>
      <c r="G33" s="16"/>
      <c r="H33" s="16"/>
      <c r="I33" s="98"/>
      <c r="J33" s="254"/>
      <c r="K33" s="24"/>
      <c r="L33" s="16"/>
      <c r="M33" s="16"/>
      <c r="N33" s="3"/>
    </row>
    <row r="34" spans="1:31" ht="14.15" customHeight="1">
      <c r="A34" s="99" t="s">
        <v>58</v>
      </c>
      <c r="B34" s="100" t="s">
        <v>59</v>
      </c>
      <c r="C34" s="101" t="s">
        <v>60</v>
      </c>
      <c r="D34" s="102"/>
      <c r="E34" s="102"/>
      <c r="F34" s="103"/>
      <c r="G34" s="103"/>
      <c r="H34" s="103"/>
      <c r="I34" s="104"/>
      <c r="J34" s="256"/>
      <c r="K34" s="105"/>
      <c r="L34" s="103"/>
      <c r="M34" s="103"/>
      <c r="N34" s="106"/>
      <c r="O34" s="106"/>
      <c r="P34" s="107"/>
    </row>
    <row r="35" spans="1:31" s="158" customFormat="1" ht="8.15" customHeight="1" thickBot="1">
      <c r="A35" s="154"/>
      <c r="B35" s="155"/>
      <c r="C35" s="156"/>
      <c r="D35" s="156"/>
      <c r="E35" s="156"/>
      <c r="F35" s="156"/>
      <c r="G35" s="156"/>
      <c r="H35" s="156"/>
      <c r="I35" s="156"/>
      <c r="J35" s="257"/>
      <c r="K35" s="156"/>
      <c r="L35" s="156"/>
      <c r="M35" s="156"/>
      <c r="N35" s="156"/>
      <c r="O35" s="156"/>
      <c r="P35" s="156"/>
      <c r="Q35" s="157"/>
    </row>
    <row r="36" spans="1:31" ht="8.15" customHeight="1" thickTop="1">
      <c r="A36" s="16"/>
      <c r="B36" s="20"/>
      <c r="C36" s="20"/>
      <c r="D36" s="20"/>
      <c r="E36" s="20"/>
      <c r="F36" s="16"/>
      <c r="G36" s="20"/>
      <c r="H36" s="16"/>
      <c r="I36" s="159"/>
      <c r="J36" s="258"/>
      <c r="K36" s="160"/>
      <c r="L36" s="16"/>
      <c r="M36" s="16"/>
      <c r="N36" s="3"/>
      <c r="P36" s="108"/>
      <c r="Q36" s="161"/>
      <c r="R36" s="161"/>
      <c r="S36" s="161"/>
    </row>
    <row r="37" spans="1:31" ht="16" customHeight="1" thickBot="1">
      <c r="A37" s="162" t="s">
        <v>101</v>
      </c>
      <c r="B37" s="20"/>
      <c r="C37" s="20"/>
      <c r="D37" s="20"/>
      <c r="E37" s="20"/>
      <c r="F37" s="16"/>
      <c r="G37" s="20"/>
      <c r="H37" s="16"/>
      <c r="I37" s="159"/>
      <c r="J37" s="258"/>
      <c r="K37" s="160"/>
      <c r="L37" s="16"/>
      <c r="M37" s="16"/>
      <c r="N37" s="161"/>
      <c r="O37" s="161"/>
      <c r="P37" s="108"/>
      <c r="Q37" s="161"/>
      <c r="R37" s="161"/>
      <c r="S37" s="161"/>
    </row>
    <row r="38" spans="1:31" s="164" customFormat="1" ht="16" customHeight="1" thickBot="1">
      <c r="A38" s="363" t="s">
        <v>102</v>
      </c>
      <c r="B38" s="364"/>
      <c r="C38" s="364"/>
      <c r="D38" s="364"/>
      <c r="E38" s="365"/>
      <c r="F38" s="163"/>
      <c r="H38" s="366" t="s">
        <v>103</v>
      </c>
      <c r="I38" s="367"/>
      <c r="J38" s="367"/>
      <c r="K38" s="367"/>
      <c r="L38" s="368"/>
      <c r="N38" s="369"/>
      <c r="O38" s="369"/>
      <c r="P38" s="165"/>
      <c r="Q38" s="165"/>
      <c r="R38" s="165"/>
      <c r="S38" s="165"/>
    </row>
    <row r="39" spans="1:31" s="97" customFormat="1" ht="14.15" customHeight="1" thickBot="1">
      <c r="A39" s="264" t="s">
        <v>104</v>
      </c>
      <c r="B39" s="265"/>
      <c r="C39" s="266"/>
      <c r="D39" s="266"/>
      <c r="E39" s="267"/>
      <c r="F39" s="166"/>
      <c r="H39" s="282" t="s">
        <v>105</v>
      </c>
      <c r="I39" s="283"/>
      <c r="J39" s="284"/>
      <c r="K39" s="282" t="s">
        <v>106</v>
      </c>
      <c r="L39" s="285"/>
      <c r="N39" s="165"/>
      <c r="O39" s="165"/>
      <c r="P39" s="165"/>
      <c r="Q39" s="165"/>
      <c r="R39" s="165"/>
      <c r="S39" s="165"/>
      <c r="U39" s="167"/>
      <c r="V39" s="167"/>
      <c r="W39" s="167"/>
      <c r="X39" s="167"/>
      <c r="Y39" s="167"/>
      <c r="Z39" s="167"/>
      <c r="AA39" s="167"/>
      <c r="AB39" s="167"/>
      <c r="AC39" s="167"/>
      <c r="AD39" s="167"/>
      <c r="AE39" s="167"/>
    </row>
    <row r="40" spans="1:31" ht="14.15" customHeight="1">
      <c r="A40" s="268"/>
      <c r="B40" s="269"/>
      <c r="C40" s="269"/>
      <c r="D40" s="269"/>
      <c r="E40" s="270"/>
      <c r="F40" s="168"/>
      <c r="H40" s="388" t="s">
        <v>107</v>
      </c>
      <c r="I40" s="389"/>
      <c r="J40" s="390"/>
      <c r="K40" s="286" t="s">
        <v>108</v>
      </c>
      <c r="L40" s="287"/>
      <c r="N40" s="169"/>
      <c r="O40" s="169"/>
      <c r="P40" s="169"/>
      <c r="Q40" s="169"/>
      <c r="R40" s="169"/>
      <c r="S40" s="169"/>
    </row>
    <row r="41" spans="1:31" ht="12" customHeight="1">
      <c r="A41" s="350" t="s">
        <v>109</v>
      </c>
      <c r="B41" s="351"/>
      <c r="C41" s="351"/>
      <c r="D41" s="351"/>
      <c r="E41" s="352"/>
      <c r="F41" s="170"/>
      <c r="H41" s="353" t="s">
        <v>110</v>
      </c>
      <c r="I41" s="354"/>
      <c r="J41" s="355"/>
      <c r="K41" s="288" t="s">
        <v>111</v>
      </c>
      <c r="L41" s="289"/>
      <c r="N41" s="172"/>
      <c r="O41" s="171"/>
      <c r="P41" s="171"/>
      <c r="Q41" s="171"/>
      <c r="R41" s="172"/>
      <c r="S41" s="172"/>
    </row>
    <row r="42" spans="1:31" ht="12" customHeight="1">
      <c r="A42" s="271"/>
      <c r="B42" s="272"/>
      <c r="C42" s="272" t="s">
        <v>112</v>
      </c>
      <c r="D42" s="272"/>
      <c r="E42" s="273"/>
      <c r="F42" s="173"/>
      <c r="H42" s="356"/>
      <c r="I42" s="357"/>
      <c r="J42" s="358"/>
      <c r="K42" s="290"/>
      <c r="L42" s="291"/>
      <c r="N42" s="176"/>
      <c r="O42" s="174"/>
      <c r="P42" s="174"/>
      <c r="Q42" s="174"/>
      <c r="R42" s="175"/>
      <c r="S42" s="174"/>
    </row>
    <row r="43" spans="1:31" ht="12" customHeight="1">
      <c r="A43" s="274" t="s">
        <v>113</v>
      </c>
      <c r="B43" s="275"/>
      <c r="C43" s="276"/>
      <c r="D43" s="276"/>
      <c r="E43" s="273"/>
      <c r="F43" s="173"/>
      <c r="H43" s="292" t="s">
        <v>114</v>
      </c>
      <c r="I43" s="293"/>
      <c r="J43" s="294"/>
      <c r="K43" s="295" t="s">
        <v>115</v>
      </c>
      <c r="L43" s="296"/>
      <c r="N43" s="176"/>
      <c r="O43" s="174"/>
      <c r="P43" s="174"/>
      <c r="Q43" s="174"/>
      <c r="R43" s="176"/>
      <c r="S43" s="174"/>
    </row>
    <row r="44" spans="1:31" ht="12" customHeight="1">
      <c r="A44" s="277" t="s">
        <v>116</v>
      </c>
      <c r="B44" s="276" t="s">
        <v>117</v>
      </c>
      <c r="C44" s="276"/>
      <c r="D44" s="276"/>
      <c r="E44" s="273"/>
      <c r="F44" s="173"/>
      <c r="H44" s="278" t="s">
        <v>118</v>
      </c>
      <c r="I44" s="297"/>
      <c r="J44" s="298"/>
      <c r="K44" s="278" t="s">
        <v>119</v>
      </c>
      <c r="L44" s="296"/>
      <c r="N44" s="176"/>
      <c r="O44" s="174"/>
      <c r="P44" s="174"/>
      <c r="Q44" s="174"/>
      <c r="R44" s="176"/>
      <c r="S44" s="174"/>
    </row>
    <row r="45" spans="1:31" ht="12" customHeight="1">
      <c r="A45" s="277"/>
      <c r="B45" s="276"/>
      <c r="C45" s="276"/>
      <c r="D45" s="276"/>
      <c r="E45" s="273"/>
      <c r="F45" s="173"/>
      <c r="H45" s="278" t="s">
        <v>120</v>
      </c>
      <c r="I45" s="297"/>
      <c r="J45" s="298"/>
      <c r="K45" s="278" t="s">
        <v>121</v>
      </c>
      <c r="L45" s="296"/>
      <c r="N45" s="176"/>
      <c r="O45" s="174"/>
      <c r="P45" s="174"/>
      <c r="Q45" s="174"/>
      <c r="R45" s="176"/>
      <c r="S45" s="174"/>
    </row>
    <row r="46" spans="1:31" ht="12" customHeight="1">
      <c r="A46" s="277" t="s">
        <v>122</v>
      </c>
      <c r="B46" s="276" t="s">
        <v>117</v>
      </c>
      <c r="C46" s="276"/>
      <c r="D46" s="276"/>
      <c r="E46" s="273"/>
      <c r="F46" s="173"/>
      <c r="H46" s="278" t="s">
        <v>123</v>
      </c>
      <c r="I46" s="297"/>
      <c r="J46" s="298"/>
      <c r="K46" s="278" t="s">
        <v>124</v>
      </c>
      <c r="L46" s="299"/>
      <c r="N46" s="176"/>
      <c r="O46" s="174"/>
      <c r="P46" s="174"/>
      <c r="Q46" s="174"/>
      <c r="R46" s="176"/>
      <c r="S46" s="177"/>
    </row>
    <row r="47" spans="1:31" ht="12" customHeight="1">
      <c r="A47" s="277"/>
      <c r="B47" s="276"/>
      <c r="C47" s="276"/>
      <c r="D47" s="276"/>
      <c r="E47" s="273"/>
      <c r="F47" s="173"/>
      <c r="H47" s="278" t="s">
        <v>125</v>
      </c>
      <c r="I47" s="297"/>
      <c r="J47" s="300"/>
      <c r="K47" s="278"/>
      <c r="L47" s="301"/>
      <c r="N47" s="176"/>
      <c r="O47" s="174"/>
      <c r="P47" s="174"/>
      <c r="Q47" s="174"/>
      <c r="R47" s="176"/>
      <c r="S47" s="174"/>
    </row>
    <row r="48" spans="1:31" s="106" customFormat="1" ht="12" customHeight="1" thickBot="1">
      <c r="A48" s="278" t="s">
        <v>126</v>
      </c>
      <c r="B48" s="276" t="s">
        <v>117</v>
      </c>
      <c r="C48" s="276"/>
      <c r="D48" s="276" t="s">
        <v>127</v>
      </c>
      <c r="E48" s="273"/>
      <c r="F48" s="102"/>
      <c r="H48" s="278" t="s">
        <v>49</v>
      </c>
      <c r="I48" s="297"/>
      <c r="J48" s="302"/>
      <c r="K48" s="278" t="s">
        <v>38</v>
      </c>
      <c r="L48" s="303"/>
      <c r="N48" s="176"/>
      <c r="O48" s="174"/>
      <c r="P48" s="174"/>
      <c r="Q48" s="174"/>
      <c r="R48" s="176"/>
      <c r="S48" s="174"/>
    </row>
    <row r="49" spans="1:19" ht="6" customHeight="1" thickTop="1" thickBot="1">
      <c r="A49" s="279"/>
      <c r="B49" s="280"/>
      <c r="C49" s="280"/>
      <c r="D49" s="280"/>
      <c r="E49" s="281"/>
      <c r="F49" s="173"/>
      <c r="H49" s="304"/>
      <c r="I49" s="305"/>
      <c r="J49" s="306"/>
      <c r="K49" s="305"/>
      <c r="L49" s="307"/>
      <c r="N49" s="165"/>
      <c r="O49" s="178"/>
      <c r="P49" s="178"/>
      <c r="Q49" s="178"/>
      <c r="R49" s="178"/>
      <c r="S49" s="165"/>
    </row>
    <row r="50" spans="1:19" ht="8.15" customHeight="1">
      <c r="G50" s="179"/>
      <c r="N50" s="161"/>
      <c r="O50" s="161"/>
      <c r="P50" s="108"/>
      <c r="Q50" s="161"/>
      <c r="R50" s="161"/>
      <c r="S50" s="161"/>
    </row>
    <row r="51" spans="1:19">
      <c r="N51" s="161"/>
      <c r="O51" s="161"/>
      <c r="P51" s="108"/>
    </row>
  </sheetData>
  <mergeCells count="14">
    <mergeCell ref="I9:L9"/>
    <mergeCell ref="N9:P9"/>
    <mergeCell ref="A11:E13"/>
    <mergeCell ref="G11:G13"/>
    <mergeCell ref="H40:J40"/>
    <mergeCell ref="A41:E41"/>
    <mergeCell ref="H41:J41"/>
    <mergeCell ref="H42:J42"/>
    <mergeCell ref="A26:E26"/>
    <mergeCell ref="B30:P30"/>
    <mergeCell ref="B31:P31"/>
    <mergeCell ref="A38:E38"/>
    <mergeCell ref="H38:L38"/>
    <mergeCell ref="N38:O38"/>
  </mergeCells>
  <pageMargins left="0.7" right="0.7" top="0.75" bottom="0.75" header="0.3" footer="0.3"/>
  <pageSetup scale="62"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6EC8-BE0B-4ECD-98CF-79E2DDE943B6}">
  <sheetPr>
    <pageSetUpPr fitToPage="1"/>
  </sheetPr>
  <dimension ref="A1:AE51"/>
  <sheetViews>
    <sheetView zoomScale="80" zoomScaleNormal="80" workbookViewId="0">
      <selection activeCell="A11" sqref="A11:E13"/>
    </sheetView>
  </sheetViews>
  <sheetFormatPr defaultRowHeight="14"/>
  <cols>
    <col min="1" max="3" width="5" style="3" customWidth="1"/>
    <col min="4" max="4" width="8" style="3" customWidth="1"/>
    <col min="5" max="5" width="41.33203125" style="3" customWidth="1"/>
    <col min="6" max="6" width="1.5" style="3" customWidth="1"/>
    <col min="7" max="7" width="19.83203125" style="3" customWidth="1"/>
    <col min="8" max="8" width="1.5" style="3" customWidth="1"/>
    <col min="9" max="9" width="14.58203125" style="3" customWidth="1"/>
    <col min="10" max="10" width="12.83203125" style="242" customWidth="1"/>
    <col min="11" max="12" width="12.83203125" style="3" customWidth="1"/>
    <col min="13" max="13" width="1.5" style="3" customWidth="1"/>
    <col min="14" max="14" width="12.83203125" style="4" customWidth="1"/>
    <col min="15" max="15" width="12.83203125" style="3" customWidth="1"/>
    <col min="16" max="16" width="12.83203125" style="5" customWidth="1"/>
    <col min="17" max="17" width="1.5" style="3" customWidth="1"/>
    <col min="18" max="20" width="9" style="3"/>
    <col min="21" max="31" width="9" style="6"/>
    <col min="32" max="255" width="9" style="3"/>
    <col min="256" max="256" width="1.83203125" style="3" customWidth="1"/>
    <col min="257" max="259" width="5" style="3" customWidth="1"/>
    <col min="260" max="260" width="8" style="3" customWidth="1"/>
    <col min="261" max="261" width="22" style="3" customWidth="1"/>
    <col min="262" max="262" width="1.5" style="3" customWidth="1"/>
    <col min="263" max="263" width="19.83203125" style="3" customWidth="1"/>
    <col min="264" max="264" width="1.5" style="3" customWidth="1"/>
    <col min="265" max="265" width="14.58203125" style="3" customWidth="1"/>
    <col min="266" max="268" width="12.83203125" style="3" customWidth="1"/>
    <col min="269" max="269" width="1.5" style="3" customWidth="1"/>
    <col min="270" max="272" width="12.83203125" style="3" customWidth="1"/>
    <col min="273" max="273" width="1.5" style="3" customWidth="1"/>
    <col min="274" max="511" width="9" style="3"/>
    <col min="512" max="512" width="1.83203125" style="3" customWidth="1"/>
    <col min="513" max="515" width="5" style="3" customWidth="1"/>
    <col min="516" max="516" width="8" style="3" customWidth="1"/>
    <col min="517" max="517" width="22" style="3" customWidth="1"/>
    <col min="518" max="518" width="1.5" style="3" customWidth="1"/>
    <col min="519" max="519" width="19.83203125" style="3" customWidth="1"/>
    <col min="520" max="520" width="1.5" style="3" customWidth="1"/>
    <col min="521" max="521" width="14.58203125" style="3" customWidth="1"/>
    <col min="522" max="524" width="12.83203125" style="3" customWidth="1"/>
    <col min="525" max="525" width="1.5" style="3" customWidth="1"/>
    <col min="526" max="528" width="12.83203125" style="3" customWidth="1"/>
    <col min="529" max="529" width="1.5" style="3" customWidth="1"/>
    <col min="530" max="767" width="9" style="3"/>
    <col min="768" max="768" width="1.83203125" style="3" customWidth="1"/>
    <col min="769" max="771" width="5" style="3" customWidth="1"/>
    <col min="772" max="772" width="8" style="3" customWidth="1"/>
    <col min="773" max="773" width="22" style="3" customWidth="1"/>
    <col min="774" max="774" width="1.5" style="3" customWidth="1"/>
    <col min="775" max="775" width="19.83203125" style="3" customWidth="1"/>
    <col min="776" max="776" width="1.5" style="3" customWidth="1"/>
    <col min="777" max="777" width="14.58203125" style="3" customWidth="1"/>
    <col min="778" max="780" width="12.83203125" style="3" customWidth="1"/>
    <col min="781" max="781" width="1.5" style="3" customWidth="1"/>
    <col min="782" max="784" width="12.83203125" style="3" customWidth="1"/>
    <col min="785" max="785" width="1.5" style="3" customWidth="1"/>
    <col min="786" max="1023" width="9" style="3"/>
    <col min="1024" max="1024" width="1.83203125" style="3" customWidth="1"/>
    <col min="1025" max="1027" width="5" style="3" customWidth="1"/>
    <col min="1028" max="1028" width="8" style="3" customWidth="1"/>
    <col min="1029" max="1029" width="22" style="3" customWidth="1"/>
    <col min="1030" max="1030" width="1.5" style="3" customWidth="1"/>
    <col min="1031" max="1031" width="19.83203125" style="3" customWidth="1"/>
    <col min="1032" max="1032" width="1.5" style="3" customWidth="1"/>
    <col min="1033" max="1033" width="14.58203125" style="3" customWidth="1"/>
    <col min="1034" max="1036" width="12.83203125" style="3" customWidth="1"/>
    <col min="1037" max="1037" width="1.5" style="3" customWidth="1"/>
    <col min="1038" max="1040" width="12.83203125" style="3" customWidth="1"/>
    <col min="1041" max="1041" width="1.5" style="3" customWidth="1"/>
    <col min="1042" max="1279" width="9" style="3"/>
    <col min="1280" max="1280" width="1.83203125" style="3" customWidth="1"/>
    <col min="1281" max="1283" width="5" style="3" customWidth="1"/>
    <col min="1284" max="1284" width="8" style="3" customWidth="1"/>
    <col min="1285" max="1285" width="22" style="3" customWidth="1"/>
    <col min="1286" max="1286" width="1.5" style="3" customWidth="1"/>
    <col min="1287" max="1287" width="19.83203125" style="3" customWidth="1"/>
    <col min="1288" max="1288" width="1.5" style="3" customWidth="1"/>
    <col min="1289" max="1289" width="14.58203125" style="3" customWidth="1"/>
    <col min="1290" max="1292" width="12.83203125" style="3" customWidth="1"/>
    <col min="1293" max="1293" width="1.5" style="3" customWidth="1"/>
    <col min="1294" max="1296" width="12.83203125" style="3" customWidth="1"/>
    <col min="1297" max="1297" width="1.5" style="3" customWidth="1"/>
    <col min="1298" max="1535" width="9" style="3"/>
    <col min="1536" max="1536" width="1.83203125" style="3" customWidth="1"/>
    <col min="1537" max="1539" width="5" style="3" customWidth="1"/>
    <col min="1540" max="1540" width="8" style="3" customWidth="1"/>
    <col min="1541" max="1541" width="22" style="3" customWidth="1"/>
    <col min="1542" max="1542" width="1.5" style="3" customWidth="1"/>
    <col min="1543" max="1543" width="19.83203125" style="3" customWidth="1"/>
    <col min="1544" max="1544" width="1.5" style="3" customWidth="1"/>
    <col min="1545" max="1545" width="14.58203125" style="3" customWidth="1"/>
    <col min="1546" max="1548" width="12.83203125" style="3" customWidth="1"/>
    <col min="1549" max="1549" width="1.5" style="3" customWidth="1"/>
    <col min="1550" max="1552" width="12.83203125" style="3" customWidth="1"/>
    <col min="1553" max="1553" width="1.5" style="3" customWidth="1"/>
    <col min="1554" max="1791" width="9" style="3"/>
    <col min="1792" max="1792" width="1.83203125" style="3" customWidth="1"/>
    <col min="1793" max="1795" width="5" style="3" customWidth="1"/>
    <col min="1796" max="1796" width="8" style="3" customWidth="1"/>
    <col min="1797" max="1797" width="22" style="3" customWidth="1"/>
    <col min="1798" max="1798" width="1.5" style="3" customWidth="1"/>
    <col min="1799" max="1799" width="19.83203125" style="3" customWidth="1"/>
    <col min="1800" max="1800" width="1.5" style="3" customWidth="1"/>
    <col min="1801" max="1801" width="14.58203125" style="3" customWidth="1"/>
    <col min="1802" max="1804" width="12.83203125" style="3" customWidth="1"/>
    <col min="1805" max="1805" width="1.5" style="3" customWidth="1"/>
    <col min="1806" max="1808" width="12.83203125" style="3" customWidth="1"/>
    <col min="1809" max="1809" width="1.5" style="3" customWidth="1"/>
    <col min="1810" max="2047" width="9" style="3"/>
    <col min="2048" max="2048" width="1.83203125" style="3" customWidth="1"/>
    <col min="2049" max="2051" width="5" style="3" customWidth="1"/>
    <col min="2052" max="2052" width="8" style="3" customWidth="1"/>
    <col min="2053" max="2053" width="22" style="3" customWidth="1"/>
    <col min="2054" max="2054" width="1.5" style="3" customWidth="1"/>
    <col min="2055" max="2055" width="19.83203125" style="3" customWidth="1"/>
    <col min="2056" max="2056" width="1.5" style="3" customWidth="1"/>
    <col min="2057" max="2057" width="14.58203125" style="3" customWidth="1"/>
    <col min="2058" max="2060" width="12.83203125" style="3" customWidth="1"/>
    <col min="2061" max="2061" width="1.5" style="3" customWidth="1"/>
    <col min="2062" max="2064" width="12.83203125" style="3" customWidth="1"/>
    <col min="2065" max="2065" width="1.5" style="3" customWidth="1"/>
    <col min="2066" max="2303" width="9" style="3"/>
    <col min="2304" max="2304" width="1.83203125" style="3" customWidth="1"/>
    <col min="2305" max="2307" width="5" style="3" customWidth="1"/>
    <col min="2308" max="2308" width="8" style="3" customWidth="1"/>
    <col min="2309" max="2309" width="22" style="3" customWidth="1"/>
    <col min="2310" max="2310" width="1.5" style="3" customWidth="1"/>
    <col min="2311" max="2311" width="19.83203125" style="3" customWidth="1"/>
    <col min="2312" max="2312" width="1.5" style="3" customWidth="1"/>
    <col min="2313" max="2313" width="14.58203125" style="3" customWidth="1"/>
    <col min="2314" max="2316" width="12.83203125" style="3" customWidth="1"/>
    <col min="2317" max="2317" width="1.5" style="3" customWidth="1"/>
    <col min="2318" max="2320" width="12.83203125" style="3" customWidth="1"/>
    <col min="2321" max="2321" width="1.5" style="3" customWidth="1"/>
    <col min="2322" max="2559" width="9" style="3"/>
    <col min="2560" max="2560" width="1.83203125" style="3" customWidth="1"/>
    <col min="2561" max="2563" width="5" style="3" customWidth="1"/>
    <col min="2564" max="2564" width="8" style="3" customWidth="1"/>
    <col min="2565" max="2565" width="22" style="3" customWidth="1"/>
    <col min="2566" max="2566" width="1.5" style="3" customWidth="1"/>
    <col min="2567" max="2567" width="19.83203125" style="3" customWidth="1"/>
    <col min="2568" max="2568" width="1.5" style="3" customWidth="1"/>
    <col min="2569" max="2569" width="14.58203125" style="3" customWidth="1"/>
    <col min="2570" max="2572" width="12.83203125" style="3" customWidth="1"/>
    <col min="2573" max="2573" width="1.5" style="3" customWidth="1"/>
    <col min="2574" max="2576" width="12.83203125" style="3" customWidth="1"/>
    <col min="2577" max="2577" width="1.5" style="3" customWidth="1"/>
    <col min="2578" max="2815" width="9" style="3"/>
    <col min="2816" max="2816" width="1.83203125" style="3" customWidth="1"/>
    <col min="2817" max="2819" width="5" style="3" customWidth="1"/>
    <col min="2820" max="2820" width="8" style="3" customWidth="1"/>
    <col min="2821" max="2821" width="22" style="3" customWidth="1"/>
    <col min="2822" max="2822" width="1.5" style="3" customWidth="1"/>
    <col min="2823" max="2823" width="19.83203125" style="3" customWidth="1"/>
    <col min="2824" max="2824" width="1.5" style="3" customWidth="1"/>
    <col min="2825" max="2825" width="14.58203125" style="3" customWidth="1"/>
    <col min="2826" max="2828" width="12.83203125" style="3" customWidth="1"/>
    <col min="2829" max="2829" width="1.5" style="3" customWidth="1"/>
    <col min="2830" max="2832" width="12.83203125" style="3" customWidth="1"/>
    <col min="2833" max="2833" width="1.5" style="3" customWidth="1"/>
    <col min="2834" max="3071" width="9" style="3"/>
    <col min="3072" max="3072" width="1.83203125" style="3" customWidth="1"/>
    <col min="3073" max="3075" width="5" style="3" customWidth="1"/>
    <col min="3076" max="3076" width="8" style="3" customWidth="1"/>
    <col min="3077" max="3077" width="22" style="3" customWidth="1"/>
    <col min="3078" max="3078" width="1.5" style="3" customWidth="1"/>
    <col min="3079" max="3079" width="19.83203125" style="3" customWidth="1"/>
    <col min="3080" max="3080" width="1.5" style="3" customWidth="1"/>
    <col min="3081" max="3081" width="14.58203125" style="3" customWidth="1"/>
    <col min="3082" max="3084" width="12.83203125" style="3" customWidth="1"/>
    <col min="3085" max="3085" width="1.5" style="3" customWidth="1"/>
    <col min="3086" max="3088" width="12.83203125" style="3" customWidth="1"/>
    <col min="3089" max="3089" width="1.5" style="3" customWidth="1"/>
    <col min="3090" max="3327" width="9" style="3"/>
    <col min="3328" max="3328" width="1.83203125" style="3" customWidth="1"/>
    <col min="3329" max="3331" width="5" style="3" customWidth="1"/>
    <col min="3332" max="3332" width="8" style="3" customWidth="1"/>
    <col min="3333" max="3333" width="22" style="3" customWidth="1"/>
    <col min="3334" max="3334" width="1.5" style="3" customWidth="1"/>
    <col min="3335" max="3335" width="19.83203125" style="3" customWidth="1"/>
    <col min="3336" max="3336" width="1.5" style="3" customWidth="1"/>
    <col min="3337" max="3337" width="14.58203125" style="3" customWidth="1"/>
    <col min="3338" max="3340" width="12.83203125" style="3" customWidth="1"/>
    <col min="3341" max="3341" width="1.5" style="3" customWidth="1"/>
    <col min="3342" max="3344" width="12.83203125" style="3" customWidth="1"/>
    <col min="3345" max="3345" width="1.5" style="3" customWidth="1"/>
    <col min="3346" max="3583" width="9" style="3"/>
    <col min="3584" max="3584" width="1.83203125" style="3" customWidth="1"/>
    <col min="3585" max="3587" width="5" style="3" customWidth="1"/>
    <col min="3588" max="3588" width="8" style="3" customWidth="1"/>
    <col min="3589" max="3589" width="22" style="3" customWidth="1"/>
    <col min="3590" max="3590" width="1.5" style="3" customWidth="1"/>
    <col min="3591" max="3591" width="19.83203125" style="3" customWidth="1"/>
    <col min="3592" max="3592" width="1.5" style="3" customWidth="1"/>
    <col min="3593" max="3593" width="14.58203125" style="3" customWidth="1"/>
    <col min="3594" max="3596" width="12.83203125" style="3" customWidth="1"/>
    <col min="3597" max="3597" width="1.5" style="3" customWidth="1"/>
    <col min="3598" max="3600" width="12.83203125" style="3" customWidth="1"/>
    <col min="3601" max="3601" width="1.5" style="3" customWidth="1"/>
    <col min="3602" max="3839" width="9" style="3"/>
    <col min="3840" max="3840" width="1.83203125" style="3" customWidth="1"/>
    <col min="3841" max="3843" width="5" style="3" customWidth="1"/>
    <col min="3844" max="3844" width="8" style="3" customWidth="1"/>
    <col min="3845" max="3845" width="22" style="3" customWidth="1"/>
    <col min="3846" max="3846" width="1.5" style="3" customWidth="1"/>
    <col min="3847" max="3847" width="19.83203125" style="3" customWidth="1"/>
    <col min="3848" max="3848" width="1.5" style="3" customWidth="1"/>
    <col min="3849" max="3849" width="14.58203125" style="3" customWidth="1"/>
    <col min="3850" max="3852" width="12.83203125" style="3" customWidth="1"/>
    <col min="3853" max="3853" width="1.5" style="3" customWidth="1"/>
    <col min="3854" max="3856" width="12.83203125" style="3" customWidth="1"/>
    <col min="3857" max="3857" width="1.5" style="3" customWidth="1"/>
    <col min="3858" max="4095" width="9" style="3"/>
    <col min="4096" max="4096" width="1.83203125" style="3" customWidth="1"/>
    <col min="4097" max="4099" width="5" style="3" customWidth="1"/>
    <col min="4100" max="4100" width="8" style="3" customWidth="1"/>
    <col min="4101" max="4101" width="22" style="3" customWidth="1"/>
    <col min="4102" max="4102" width="1.5" style="3" customWidth="1"/>
    <col min="4103" max="4103" width="19.83203125" style="3" customWidth="1"/>
    <col min="4104" max="4104" width="1.5" style="3" customWidth="1"/>
    <col min="4105" max="4105" width="14.58203125" style="3" customWidth="1"/>
    <col min="4106" max="4108" width="12.83203125" style="3" customWidth="1"/>
    <col min="4109" max="4109" width="1.5" style="3" customWidth="1"/>
    <col min="4110" max="4112" width="12.83203125" style="3" customWidth="1"/>
    <col min="4113" max="4113" width="1.5" style="3" customWidth="1"/>
    <col min="4114" max="4351" width="9" style="3"/>
    <col min="4352" max="4352" width="1.83203125" style="3" customWidth="1"/>
    <col min="4353" max="4355" width="5" style="3" customWidth="1"/>
    <col min="4356" max="4356" width="8" style="3" customWidth="1"/>
    <col min="4357" max="4357" width="22" style="3" customWidth="1"/>
    <col min="4358" max="4358" width="1.5" style="3" customWidth="1"/>
    <col min="4359" max="4359" width="19.83203125" style="3" customWidth="1"/>
    <col min="4360" max="4360" width="1.5" style="3" customWidth="1"/>
    <col min="4361" max="4361" width="14.58203125" style="3" customWidth="1"/>
    <col min="4362" max="4364" width="12.83203125" style="3" customWidth="1"/>
    <col min="4365" max="4365" width="1.5" style="3" customWidth="1"/>
    <col min="4366" max="4368" width="12.83203125" style="3" customWidth="1"/>
    <col min="4369" max="4369" width="1.5" style="3" customWidth="1"/>
    <col min="4370" max="4607" width="9" style="3"/>
    <col min="4608" max="4608" width="1.83203125" style="3" customWidth="1"/>
    <col min="4609" max="4611" width="5" style="3" customWidth="1"/>
    <col min="4612" max="4612" width="8" style="3" customWidth="1"/>
    <col min="4613" max="4613" width="22" style="3" customWidth="1"/>
    <col min="4614" max="4614" width="1.5" style="3" customWidth="1"/>
    <col min="4615" max="4615" width="19.83203125" style="3" customWidth="1"/>
    <col min="4616" max="4616" width="1.5" style="3" customWidth="1"/>
    <col min="4617" max="4617" width="14.58203125" style="3" customWidth="1"/>
    <col min="4618" max="4620" width="12.83203125" style="3" customWidth="1"/>
    <col min="4621" max="4621" width="1.5" style="3" customWidth="1"/>
    <col min="4622" max="4624" width="12.83203125" style="3" customWidth="1"/>
    <col min="4625" max="4625" width="1.5" style="3" customWidth="1"/>
    <col min="4626" max="4863" width="9" style="3"/>
    <col min="4864" max="4864" width="1.83203125" style="3" customWidth="1"/>
    <col min="4865" max="4867" width="5" style="3" customWidth="1"/>
    <col min="4868" max="4868" width="8" style="3" customWidth="1"/>
    <col min="4869" max="4869" width="22" style="3" customWidth="1"/>
    <col min="4870" max="4870" width="1.5" style="3" customWidth="1"/>
    <col min="4871" max="4871" width="19.83203125" style="3" customWidth="1"/>
    <col min="4872" max="4872" width="1.5" style="3" customWidth="1"/>
    <col min="4873" max="4873" width="14.58203125" style="3" customWidth="1"/>
    <col min="4874" max="4876" width="12.83203125" style="3" customWidth="1"/>
    <col min="4877" max="4877" width="1.5" style="3" customWidth="1"/>
    <col min="4878" max="4880" width="12.83203125" style="3" customWidth="1"/>
    <col min="4881" max="4881" width="1.5" style="3" customWidth="1"/>
    <col min="4882" max="5119" width="9" style="3"/>
    <col min="5120" max="5120" width="1.83203125" style="3" customWidth="1"/>
    <col min="5121" max="5123" width="5" style="3" customWidth="1"/>
    <col min="5124" max="5124" width="8" style="3" customWidth="1"/>
    <col min="5125" max="5125" width="22" style="3" customWidth="1"/>
    <col min="5126" max="5126" width="1.5" style="3" customWidth="1"/>
    <col min="5127" max="5127" width="19.83203125" style="3" customWidth="1"/>
    <col min="5128" max="5128" width="1.5" style="3" customWidth="1"/>
    <col min="5129" max="5129" width="14.58203125" style="3" customWidth="1"/>
    <col min="5130" max="5132" width="12.83203125" style="3" customWidth="1"/>
    <col min="5133" max="5133" width="1.5" style="3" customWidth="1"/>
    <col min="5134" max="5136" width="12.83203125" style="3" customWidth="1"/>
    <col min="5137" max="5137" width="1.5" style="3" customWidth="1"/>
    <col min="5138" max="5375" width="9" style="3"/>
    <col min="5376" max="5376" width="1.83203125" style="3" customWidth="1"/>
    <col min="5377" max="5379" width="5" style="3" customWidth="1"/>
    <col min="5380" max="5380" width="8" style="3" customWidth="1"/>
    <col min="5381" max="5381" width="22" style="3" customWidth="1"/>
    <col min="5382" max="5382" width="1.5" style="3" customWidth="1"/>
    <col min="5383" max="5383" width="19.83203125" style="3" customWidth="1"/>
    <col min="5384" max="5384" width="1.5" style="3" customWidth="1"/>
    <col min="5385" max="5385" width="14.58203125" style="3" customWidth="1"/>
    <col min="5386" max="5388" width="12.83203125" style="3" customWidth="1"/>
    <col min="5389" max="5389" width="1.5" style="3" customWidth="1"/>
    <col min="5390" max="5392" width="12.83203125" style="3" customWidth="1"/>
    <col min="5393" max="5393" width="1.5" style="3" customWidth="1"/>
    <col min="5394" max="5631" width="9" style="3"/>
    <col min="5632" max="5632" width="1.83203125" style="3" customWidth="1"/>
    <col min="5633" max="5635" width="5" style="3" customWidth="1"/>
    <col min="5636" max="5636" width="8" style="3" customWidth="1"/>
    <col min="5637" max="5637" width="22" style="3" customWidth="1"/>
    <col min="5638" max="5638" width="1.5" style="3" customWidth="1"/>
    <col min="5639" max="5639" width="19.83203125" style="3" customWidth="1"/>
    <col min="5640" max="5640" width="1.5" style="3" customWidth="1"/>
    <col min="5641" max="5641" width="14.58203125" style="3" customWidth="1"/>
    <col min="5642" max="5644" width="12.83203125" style="3" customWidth="1"/>
    <col min="5645" max="5645" width="1.5" style="3" customWidth="1"/>
    <col min="5646" max="5648" width="12.83203125" style="3" customWidth="1"/>
    <col min="5649" max="5649" width="1.5" style="3" customWidth="1"/>
    <col min="5650" max="5887" width="9" style="3"/>
    <col min="5888" max="5888" width="1.83203125" style="3" customWidth="1"/>
    <col min="5889" max="5891" width="5" style="3" customWidth="1"/>
    <col min="5892" max="5892" width="8" style="3" customWidth="1"/>
    <col min="5893" max="5893" width="22" style="3" customWidth="1"/>
    <col min="5894" max="5894" width="1.5" style="3" customWidth="1"/>
    <col min="5895" max="5895" width="19.83203125" style="3" customWidth="1"/>
    <col min="5896" max="5896" width="1.5" style="3" customWidth="1"/>
    <col min="5897" max="5897" width="14.58203125" style="3" customWidth="1"/>
    <col min="5898" max="5900" width="12.83203125" style="3" customWidth="1"/>
    <col min="5901" max="5901" width="1.5" style="3" customWidth="1"/>
    <col min="5902" max="5904" width="12.83203125" style="3" customWidth="1"/>
    <col min="5905" max="5905" width="1.5" style="3" customWidth="1"/>
    <col min="5906" max="6143" width="9" style="3"/>
    <col min="6144" max="6144" width="1.83203125" style="3" customWidth="1"/>
    <col min="6145" max="6147" width="5" style="3" customWidth="1"/>
    <col min="6148" max="6148" width="8" style="3" customWidth="1"/>
    <col min="6149" max="6149" width="22" style="3" customWidth="1"/>
    <col min="6150" max="6150" width="1.5" style="3" customWidth="1"/>
    <col min="6151" max="6151" width="19.83203125" style="3" customWidth="1"/>
    <col min="6152" max="6152" width="1.5" style="3" customWidth="1"/>
    <col min="6153" max="6153" width="14.58203125" style="3" customWidth="1"/>
    <col min="6154" max="6156" width="12.83203125" style="3" customWidth="1"/>
    <col min="6157" max="6157" width="1.5" style="3" customWidth="1"/>
    <col min="6158" max="6160" width="12.83203125" style="3" customWidth="1"/>
    <col min="6161" max="6161" width="1.5" style="3" customWidth="1"/>
    <col min="6162" max="6399" width="9" style="3"/>
    <col min="6400" max="6400" width="1.83203125" style="3" customWidth="1"/>
    <col min="6401" max="6403" width="5" style="3" customWidth="1"/>
    <col min="6404" max="6404" width="8" style="3" customWidth="1"/>
    <col min="6405" max="6405" width="22" style="3" customWidth="1"/>
    <col min="6406" max="6406" width="1.5" style="3" customWidth="1"/>
    <col min="6407" max="6407" width="19.83203125" style="3" customWidth="1"/>
    <col min="6408" max="6408" width="1.5" style="3" customWidth="1"/>
    <col min="6409" max="6409" width="14.58203125" style="3" customWidth="1"/>
    <col min="6410" max="6412" width="12.83203125" style="3" customWidth="1"/>
    <col min="6413" max="6413" width="1.5" style="3" customWidth="1"/>
    <col min="6414" max="6416" width="12.83203125" style="3" customWidth="1"/>
    <col min="6417" max="6417" width="1.5" style="3" customWidth="1"/>
    <col min="6418" max="6655" width="9" style="3"/>
    <col min="6656" max="6656" width="1.83203125" style="3" customWidth="1"/>
    <col min="6657" max="6659" width="5" style="3" customWidth="1"/>
    <col min="6660" max="6660" width="8" style="3" customWidth="1"/>
    <col min="6661" max="6661" width="22" style="3" customWidth="1"/>
    <col min="6662" max="6662" width="1.5" style="3" customWidth="1"/>
    <col min="6663" max="6663" width="19.83203125" style="3" customWidth="1"/>
    <col min="6664" max="6664" width="1.5" style="3" customWidth="1"/>
    <col min="6665" max="6665" width="14.58203125" style="3" customWidth="1"/>
    <col min="6666" max="6668" width="12.83203125" style="3" customWidth="1"/>
    <col min="6669" max="6669" width="1.5" style="3" customWidth="1"/>
    <col min="6670" max="6672" width="12.83203125" style="3" customWidth="1"/>
    <col min="6673" max="6673" width="1.5" style="3" customWidth="1"/>
    <col min="6674" max="6911" width="9" style="3"/>
    <col min="6912" max="6912" width="1.83203125" style="3" customWidth="1"/>
    <col min="6913" max="6915" width="5" style="3" customWidth="1"/>
    <col min="6916" max="6916" width="8" style="3" customWidth="1"/>
    <col min="6917" max="6917" width="22" style="3" customWidth="1"/>
    <col min="6918" max="6918" width="1.5" style="3" customWidth="1"/>
    <col min="6919" max="6919" width="19.83203125" style="3" customWidth="1"/>
    <col min="6920" max="6920" width="1.5" style="3" customWidth="1"/>
    <col min="6921" max="6921" width="14.58203125" style="3" customWidth="1"/>
    <col min="6922" max="6924" width="12.83203125" style="3" customWidth="1"/>
    <col min="6925" max="6925" width="1.5" style="3" customWidth="1"/>
    <col min="6926" max="6928" width="12.83203125" style="3" customWidth="1"/>
    <col min="6929" max="6929" width="1.5" style="3" customWidth="1"/>
    <col min="6930" max="7167" width="9" style="3"/>
    <col min="7168" max="7168" width="1.83203125" style="3" customWidth="1"/>
    <col min="7169" max="7171" width="5" style="3" customWidth="1"/>
    <col min="7172" max="7172" width="8" style="3" customWidth="1"/>
    <col min="7173" max="7173" width="22" style="3" customWidth="1"/>
    <col min="7174" max="7174" width="1.5" style="3" customWidth="1"/>
    <col min="7175" max="7175" width="19.83203125" style="3" customWidth="1"/>
    <col min="7176" max="7176" width="1.5" style="3" customWidth="1"/>
    <col min="7177" max="7177" width="14.58203125" style="3" customWidth="1"/>
    <col min="7178" max="7180" width="12.83203125" style="3" customWidth="1"/>
    <col min="7181" max="7181" width="1.5" style="3" customWidth="1"/>
    <col min="7182" max="7184" width="12.83203125" style="3" customWidth="1"/>
    <col min="7185" max="7185" width="1.5" style="3" customWidth="1"/>
    <col min="7186" max="7423" width="9" style="3"/>
    <col min="7424" max="7424" width="1.83203125" style="3" customWidth="1"/>
    <col min="7425" max="7427" width="5" style="3" customWidth="1"/>
    <col min="7428" max="7428" width="8" style="3" customWidth="1"/>
    <col min="7429" max="7429" width="22" style="3" customWidth="1"/>
    <col min="7430" max="7430" width="1.5" style="3" customWidth="1"/>
    <col min="7431" max="7431" width="19.83203125" style="3" customWidth="1"/>
    <col min="7432" max="7432" width="1.5" style="3" customWidth="1"/>
    <col min="7433" max="7433" width="14.58203125" style="3" customWidth="1"/>
    <col min="7434" max="7436" width="12.83203125" style="3" customWidth="1"/>
    <col min="7437" max="7437" width="1.5" style="3" customWidth="1"/>
    <col min="7438" max="7440" width="12.83203125" style="3" customWidth="1"/>
    <col min="7441" max="7441" width="1.5" style="3" customWidth="1"/>
    <col min="7442" max="7679" width="9" style="3"/>
    <col min="7680" max="7680" width="1.83203125" style="3" customWidth="1"/>
    <col min="7681" max="7683" width="5" style="3" customWidth="1"/>
    <col min="7684" max="7684" width="8" style="3" customWidth="1"/>
    <col min="7685" max="7685" width="22" style="3" customWidth="1"/>
    <col min="7686" max="7686" width="1.5" style="3" customWidth="1"/>
    <col min="7687" max="7687" width="19.83203125" style="3" customWidth="1"/>
    <col min="7688" max="7688" width="1.5" style="3" customWidth="1"/>
    <col min="7689" max="7689" width="14.58203125" style="3" customWidth="1"/>
    <col min="7690" max="7692" width="12.83203125" style="3" customWidth="1"/>
    <col min="7693" max="7693" width="1.5" style="3" customWidth="1"/>
    <col min="7694" max="7696" width="12.83203125" style="3" customWidth="1"/>
    <col min="7697" max="7697" width="1.5" style="3" customWidth="1"/>
    <col min="7698" max="7935" width="9" style="3"/>
    <col min="7936" max="7936" width="1.83203125" style="3" customWidth="1"/>
    <col min="7937" max="7939" width="5" style="3" customWidth="1"/>
    <col min="7940" max="7940" width="8" style="3" customWidth="1"/>
    <col min="7941" max="7941" width="22" style="3" customWidth="1"/>
    <col min="7942" max="7942" width="1.5" style="3" customWidth="1"/>
    <col min="7943" max="7943" width="19.83203125" style="3" customWidth="1"/>
    <col min="7944" max="7944" width="1.5" style="3" customWidth="1"/>
    <col min="7945" max="7945" width="14.58203125" style="3" customWidth="1"/>
    <col min="7946" max="7948" width="12.83203125" style="3" customWidth="1"/>
    <col min="7949" max="7949" width="1.5" style="3" customWidth="1"/>
    <col min="7950" max="7952" width="12.83203125" style="3" customWidth="1"/>
    <col min="7953" max="7953" width="1.5" style="3" customWidth="1"/>
    <col min="7954" max="8191" width="9" style="3"/>
    <col min="8192" max="8192" width="1.83203125" style="3" customWidth="1"/>
    <col min="8193" max="8195" width="5" style="3" customWidth="1"/>
    <col min="8196" max="8196" width="8" style="3" customWidth="1"/>
    <col min="8197" max="8197" width="22" style="3" customWidth="1"/>
    <col min="8198" max="8198" width="1.5" style="3" customWidth="1"/>
    <col min="8199" max="8199" width="19.83203125" style="3" customWidth="1"/>
    <col min="8200" max="8200" width="1.5" style="3" customWidth="1"/>
    <col min="8201" max="8201" width="14.58203125" style="3" customWidth="1"/>
    <col min="8202" max="8204" width="12.83203125" style="3" customWidth="1"/>
    <col min="8205" max="8205" width="1.5" style="3" customWidth="1"/>
    <col min="8206" max="8208" width="12.83203125" style="3" customWidth="1"/>
    <col min="8209" max="8209" width="1.5" style="3" customWidth="1"/>
    <col min="8210" max="8447" width="9" style="3"/>
    <col min="8448" max="8448" width="1.83203125" style="3" customWidth="1"/>
    <col min="8449" max="8451" width="5" style="3" customWidth="1"/>
    <col min="8452" max="8452" width="8" style="3" customWidth="1"/>
    <col min="8453" max="8453" width="22" style="3" customWidth="1"/>
    <col min="8454" max="8454" width="1.5" style="3" customWidth="1"/>
    <col min="8455" max="8455" width="19.83203125" style="3" customWidth="1"/>
    <col min="8456" max="8456" width="1.5" style="3" customWidth="1"/>
    <col min="8457" max="8457" width="14.58203125" style="3" customWidth="1"/>
    <col min="8458" max="8460" width="12.83203125" style="3" customWidth="1"/>
    <col min="8461" max="8461" width="1.5" style="3" customWidth="1"/>
    <col min="8462" max="8464" width="12.83203125" style="3" customWidth="1"/>
    <col min="8465" max="8465" width="1.5" style="3" customWidth="1"/>
    <col min="8466" max="8703" width="9" style="3"/>
    <col min="8704" max="8704" width="1.83203125" style="3" customWidth="1"/>
    <col min="8705" max="8707" width="5" style="3" customWidth="1"/>
    <col min="8708" max="8708" width="8" style="3" customWidth="1"/>
    <col min="8709" max="8709" width="22" style="3" customWidth="1"/>
    <col min="8710" max="8710" width="1.5" style="3" customWidth="1"/>
    <col min="8711" max="8711" width="19.83203125" style="3" customWidth="1"/>
    <col min="8712" max="8712" width="1.5" style="3" customWidth="1"/>
    <col min="8713" max="8713" width="14.58203125" style="3" customWidth="1"/>
    <col min="8714" max="8716" width="12.83203125" style="3" customWidth="1"/>
    <col min="8717" max="8717" width="1.5" style="3" customWidth="1"/>
    <col min="8718" max="8720" width="12.83203125" style="3" customWidth="1"/>
    <col min="8721" max="8721" width="1.5" style="3" customWidth="1"/>
    <col min="8722" max="8959" width="9" style="3"/>
    <col min="8960" max="8960" width="1.83203125" style="3" customWidth="1"/>
    <col min="8961" max="8963" width="5" style="3" customWidth="1"/>
    <col min="8964" max="8964" width="8" style="3" customWidth="1"/>
    <col min="8965" max="8965" width="22" style="3" customWidth="1"/>
    <col min="8966" max="8966" width="1.5" style="3" customWidth="1"/>
    <col min="8967" max="8967" width="19.83203125" style="3" customWidth="1"/>
    <col min="8968" max="8968" width="1.5" style="3" customWidth="1"/>
    <col min="8969" max="8969" width="14.58203125" style="3" customWidth="1"/>
    <col min="8970" max="8972" width="12.83203125" style="3" customWidth="1"/>
    <col min="8973" max="8973" width="1.5" style="3" customWidth="1"/>
    <col min="8974" max="8976" width="12.83203125" style="3" customWidth="1"/>
    <col min="8977" max="8977" width="1.5" style="3" customWidth="1"/>
    <col min="8978" max="9215" width="9" style="3"/>
    <col min="9216" max="9216" width="1.83203125" style="3" customWidth="1"/>
    <col min="9217" max="9219" width="5" style="3" customWidth="1"/>
    <col min="9220" max="9220" width="8" style="3" customWidth="1"/>
    <col min="9221" max="9221" width="22" style="3" customWidth="1"/>
    <col min="9222" max="9222" width="1.5" style="3" customWidth="1"/>
    <col min="9223" max="9223" width="19.83203125" style="3" customWidth="1"/>
    <col min="9224" max="9224" width="1.5" style="3" customWidth="1"/>
    <col min="9225" max="9225" width="14.58203125" style="3" customWidth="1"/>
    <col min="9226" max="9228" width="12.83203125" style="3" customWidth="1"/>
    <col min="9229" max="9229" width="1.5" style="3" customWidth="1"/>
    <col min="9230" max="9232" width="12.83203125" style="3" customWidth="1"/>
    <col min="9233" max="9233" width="1.5" style="3" customWidth="1"/>
    <col min="9234" max="9471" width="9" style="3"/>
    <col min="9472" max="9472" width="1.83203125" style="3" customWidth="1"/>
    <col min="9473" max="9475" width="5" style="3" customWidth="1"/>
    <col min="9476" max="9476" width="8" style="3" customWidth="1"/>
    <col min="9477" max="9477" width="22" style="3" customWidth="1"/>
    <col min="9478" max="9478" width="1.5" style="3" customWidth="1"/>
    <col min="9479" max="9479" width="19.83203125" style="3" customWidth="1"/>
    <col min="9480" max="9480" width="1.5" style="3" customWidth="1"/>
    <col min="9481" max="9481" width="14.58203125" style="3" customWidth="1"/>
    <col min="9482" max="9484" width="12.83203125" style="3" customWidth="1"/>
    <col min="9485" max="9485" width="1.5" style="3" customWidth="1"/>
    <col min="9486" max="9488" width="12.83203125" style="3" customWidth="1"/>
    <col min="9489" max="9489" width="1.5" style="3" customWidth="1"/>
    <col min="9490" max="9727" width="9" style="3"/>
    <col min="9728" max="9728" width="1.83203125" style="3" customWidth="1"/>
    <col min="9729" max="9731" width="5" style="3" customWidth="1"/>
    <col min="9732" max="9732" width="8" style="3" customWidth="1"/>
    <col min="9733" max="9733" width="22" style="3" customWidth="1"/>
    <col min="9734" max="9734" width="1.5" style="3" customWidth="1"/>
    <col min="9735" max="9735" width="19.83203125" style="3" customWidth="1"/>
    <col min="9736" max="9736" width="1.5" style="3" customWidth="1"/>
    <col min="9737" max="9737" width="14.58203125" style="3" customWidth="1"/>
    <col min="9738" max="9740" width="12.83203125" style="3" customWidth="1"/>
    <col min="9741" max="9741" width="1.5" style="3" customWidth="1"/>
    <col min="9742" max="9744" width="12.83203125" style="3" customWidth="1"/>
    <col min="9745" max="9745" width="1.5" style="3" customWidth="1"/>
    <col min="9746" max="9983" width="9" style="3"/>
    <col min="9984" max="9984" width="1.83203125" style="3" customWidth="1"/>
    <col min="9985" max="9987" width="5" style="3" customWidth="1"/>
    <col min="9988" max="9988" width="8" style="3" customWidth="1"/>
    <col min="9989" max="9989" width="22" style="3" customWidth="1"/>
    <col min="9990" max="9990" width="1.5" style="3" customWidth="1"/>
    <col min="9991" max="9991" width="19.83203125" style="3" customWidth="1"/>
    <col min="9992" max="9992" width="1.5" style="3" customWidth="1"/>
    <col min="9993" max="9993" width="14.58203125" style="3" customWidth="1"/>
    <col min="9994" max="9996" width="12.83203125" style="3" customWidth="1"/>
    <col min="9997" max="9997" width="1.5" style="3" customWidth="1"/>
    <col min="9998" max="10000" width="12.83203125" style="3" customWidth="1"/>
    <col min="10001" max="10001" width="1.5" style="3" customWidth="1"/>
    <col min="10002" max="10239" width="9" style="3"/>
    <col min="10240" max="10240" width="1.83203125" style="3" customWidth="1"/>
    <col min="10241" max="10243" width="5" style="3" customWidth="1"/>
    <col min="10244" max="10244" width="8" style="3" customWidth="1"/>
    <col min="10245" max="10245" width="22" style="3" customWidth="1"/>
    <col min="10246" max="10246" width="1.5" style="3" customWidth="1"/>
    <col min="10247" max="10247" width="19.83203125" style="3" customWidth="1"/>
    <col min="10248" max="10248" width="1.5" style="3" customWidth="1"/>
    <col min="10249" max="10249" width="14.58203125" style="3" customWidth="1"/>
    <col min="10250" max="10252" width="12.83203125" style="3" customWidth="1"/>
    <col min="10253" max="10253" width="1.5" style="3" customWidth="1"/>
    <col min="10254" max="10256" width="12.83203125" style="3" customWidth="1"/>
    <col min="10257" max="10257" width="1.5" style="3" customWidth="1"/>
    <col min="10258" max="10495" width="9" style="3"/>
    <col min="10496" max="10496" width="1.83203125" style="3" customWidth="1"/>
    <col min="10497" max="10499" width="5" style="3" customWidth="1"/>
    <col min="10500" max="10500" width="8" style="3" customWidth="1"/>
    <col min="10501" max="10501" width="22" style="3" customWidth="1"/>
    <col min="10502" max="10502" width="1.5" style="3" customWidth="1"/>
    <col min="10503" max="10503" width="19.83203125" style="3" customWidth="1"/>
    <col min="10504" max="10504" width="1.5" style="3" customWidth="1"/>
    <col min="10505" max="10505" width="14.58203125" style="3" customWidth="1"/>
    <col min="10506" max="10508" width="12.83203125" style="3" customWidth="1"/>
    <col min="10509" max="10509" width="1.5" style="3" customWidth="1"/>
    <col min="10510" max="10512" width="12.83203125" style="3" customWidth="1"/>
    <col min="10513" max="10513" width="1.5" style="3" customWidth="1"/>
    <col min="10514" max="10751" width="9" style="3"/>
    <col min="10752" max="10752" width="1.83203125" style="3" customWidth="1"/>
    <col min="10753" max="10755" width="5" style="3" customWidth="1"/>
    <col min="10756" max="10756" width="8" style="3" customWidth="1"/>
    <col min="10757" max="10757" width="22" style="3" customWidth="1"/>
    <col min="10758" max="10758" width="1.5" style="3" customWidth="1"/>
    <col min="10759" max="10759" width="19.83203125" style="3" customWidth="1"/>
    <col min="10760" max="10760" width="1.5" style="3" customWidth="1"/>
    <col min="10761" max="10761" width="14.58203125" style="3" customWidth="1"/>
    <col min="10762" max="10764" width="12.83203125" style="3" customWidth="1"/>
    <col min="10765" max="10765" width="1.5" style="3" customWidth="1"/>
    <col min="10766" max="10768" width="12.83203125" style="3" customWidth="1"/>
    <col min="10769" max="10769" width="1.5" style="3" customWidth="1"/>
    <col min="10770" max="11007" width="9" style="3"/>
    <col min="11008" max="11008" width="1.83203125" style="3" customWidth="1"/>
    <col min="11009" max="11011" width="5" style="3" customWidth="1"/>
    <col min="11012" max="11012" width="8" style="3" customWidth="1"/>
    <col min="11013" max="11013" width="22" style="3" customWidth="1"/>
    <col min="11014" max="11014" width="1.5" style="3" customWidth="1"/>
    <col min="11015" max="11015" width="19.83203125" style="3" customWidth="1"/>
    <col min="11016" max="11016" width="1.5" style="3" customWidth="1"/>
    <col min="11017" max="11017" width="14.58203125" style="3" customWidth="1"/>
    <col min="11018" max="11020" width="12.83203125" style="3" customWidth="1"/>
    <col min="11021" max="11021" width="1.5" style="3" customWidth="1"/>
    <col min="11022" max="11024" width="12.83203125" style="3" customWidth="1"/>
    <col min="11025" max="11025" width="1.5" style="3" customWidth="1"/>
    <col min="11026" max="11263" width="9" style="3"/>
    <col min="11264" max="11264" width="1.83203125" style="3" customWidth="1"/>
    <col min="11265" max="11267" width="5" style="3" customWidth="1"/>
    <col min="11268" max="11268" width="8" style="3" customWidth="1"/>
    <col min="11269" max="11269" width="22" style="3" customWidth="1"/>
    <col min="11270" max="11270" width="1.5" style="3" customWidth="1"/>
    <col min="11271" max="11271" width="19.83203125" style="3" customWidth="1"/>
    <col min="11272" max="11272" width="1.5" style="3" customWidth="1"/>
    <col min="11273" max="11273" width="14.58203125" style="3" customWidth="1"/>
    <col min="11274" max="11276" width="12.83203125" style="3" customWidth="1"/>
    <col min="11277" max="11277" width="1.5" style="3" customWidth="1"/>
    <col min="11278" max="11280" width="12.83203125" style="3" customWidth="1"/>
    <col min="11281" max="11281" width="1.5" style="3" customWidth="1"/>
    <col min="11282" max="11519" width="9" style="3"/>
    <col min="11520" max="11520" width="1.83203125" style="3" customWidth="1"/>
    <col min="11521" max="11523" width="5" style="3" customWidth="1"/>
    <col min="11524" max="11524" width="8" style="3" customWidth="1"/>
    <col min="11525" max="11525" width="22" style="3" customWidth="1"/>
    <col min="11526" max="11526" width="1.5" style="3" customWidth="1"/>
    <col min="11527" max="11527" width="19.83203125" style="3" customWidth="1"/>
    <col min="11528" max="11528" width="1.5" style="3" customWidth="1"/>
    <col min="11529" max="11529" width="14.58203125" style="3" customWidth="1"/>
    <col min="11530" max="11532" width="12.83203125" style="3" customWidth="1"/>
    <col min="11533" max="11533" width="1.5" style="3" customWidth="1"/>
    <col min="11534" max="11536" width="12.83203125" style="3" customWidth="1"/>
    <col min="11537" max="11537" width="1.5" style="3" customWidth="1"/>
    <col min="11538" max="11775" width="9" style="3"/>
    <col min="11776" max="11776" width="1.83203125" style="3" customWidth="1"/>
    <col min="11777" max="11779" width="5" style="3" customWidth="1"/>
    <col min="11780" max="11780" width="8" style="3" customWidth="1"/>
    <col min="11781" max="11781" width="22" style="3" customWidth="1"/>
    <col min="11782" max="11782" width="1.5" style="3" customWidth="1"/>
    <col min="11783" max="11783" width="19.83203125" style="3" customWidth="1"/>
    <col min="11784" max="11784" width="1.5" style="3" customWidth="1"/>
    <col min="11785" max="11785" width="14.58203125" style="3" customWidth="1"/>
    <col min="11786" max="11788" width="12.83203125" style="3" customWidth="1"/>
    <col min="11789" max="11789" width="1.5" style="3" customWidth="1"/>
    <col min="11790" max="11792" width="12.83203125" style="3" customWidth="1"/>
    <col min="11793" max="11793" width="1.5" style="3" customWidth="1"/>
    <col min="11794" max="12031" width="9" style="3"/>
    <col min="12032" max="12032" width="1.83203125" style="3" customWidth="1"/>
    <col min="12033" max="12035" width="5" style="3" customWidth="1"/>
    <col min="12036" max="12036" width="8" style="3" customWidth="1"/>
    <col min="12037" max="12037" width="22" style="3" customWidth="1"/>
    <col min="12038" max="12038" width="1.5" style="3" customWidth="1"/>
    <col min="12039" max="12039" width="19.83203125" style="3" customWidth="1"/>
    <col min="12040" max="12040" width="1.5" style="3" customWidth="1"/>
    <col min="12041" max="12041" width="14.58203125" style="3" customWidth="1"/>
    <col min="12042" max="12044" width="12.83203125" style="3" customWidth="1"/>
    <col min="12045" max="12045" width="1.5" style="3" customWidth="1"/>
    <col min="12046" max="12048" width="12.83203125" style="3" customWidth="1"/>
    <col min="12049" max="12049" width="1.5" style="3" customWidth="1"/>
    <col min="12050" max="12287" width="9" style="3"/>
    <col min="12288" max="12288" width="1.83203125" style="3" customWidth="1"/>
    <col min="12289" max="12291" width="5" style="3" customWidth="1"/>
    <col min="12292" max="12292" width="8" style="3" customWidth="1"/>
    <col min="12293" max="12293" width="22" style="3" customWidth="1"/>
    <col min="12294" max="12294" width="1.5" style="3" customWidth="1"/>
    <col min="12295" max="12295" width="19.83203125" style="3" customWidth="1"/>
    <col min="12296" max="12296" width="1.5" style="3" customWidth="1"/>
    <col min="12297" max="12297" width="14.58203125" style="3" customWidth="1"/>
    <col min="12298" max="12300" width="12.83203125" style="3" customWidth="1"/>
    <col min="12301" max="12301" width="1.5" style="3" customWidth="1"/>
    <col min="12302" max="12304" width="12.83203125" style="3" customWidth="1"/>
    <col min="12305" max="12305" width="1.5" style="3" customWidth="1"/>
    <col min="12306" max="12543" width="9" style="3"/>
    <col min="12544" max="12544" width="1.83203125" style="3" customWidth="1"/>
    <col min="12545" max="12547" width="5" style="3" customWidth="1"/>
    <col min="12548" max="12548" width="8" style="3" customWidth="1"/>
    <col min="12549" max="12549" width="22" style="3" customWidth="1"/>
    <col min="12550" max="12550" width="1.5" style="3" customWidth="1"/>
    <col min="12551" max="12551" width="19.83203125" style="3" customWidth="1"/>
    <col min="12552" max="12552" width="1.5" style="3" customWidth="1"/>
    <col min="12553" max="12553" width="14.58203125" style="3" customWidth="1"/>
    <col min="12554" max="12556" width="12.83203125" style="3" customWidth="1"/>
    <col min="12557" max="12557" width="1.5" style="3" customWidth="1"/>
    <col min="12558" max="12560" width="12.83203125" style="3" customWidth="1"/>
    <col min="12561" max="12561" width="1.5" style="3" customWidth="1"/>
    <col min="12562" max="12799" width="9" style="3"/>
    <col min="12800" max="12800" width="1.83203125" style="3" customWidth="1"/>
    <col min="12801" max="12803" width="5" style="3" customWidth="1"/>
    <col min="12804" max="12804" width="8" style="3" customWidth="1"/>
    <col min="12805" max="12805" width="22" style="3" customWidth="1"/>
    <col min="12806" max="12806" width="1.5" style="3" customWidth="1"/>
    <col min="12807" max="12807" width="19.83203125" style="3" customWidth="1"/>
    <col min="12808" max="12808" width="1.5" style="3" customWidth="1"/>
    <col min="12809" max="12809" width="14.58203125" style="3" customWidth="1"/>
    <col min="12810" max="12812" width="12.83203125" style="3" customWidth="1"/>
    <col min="12813" max="12813" width="1.5" style="3" customWidth="1"/>
    <col min="12814" max="12816" width="12.83203125" style="3" customWidth="1"/>
    <col min="12817" max="12817" width="1.5" style="3" customWidth="1"/>
    <col min="12818" max="13055" width="9" style="3"/>
    <col min="13056" max="13056" width="1.83203125" style="3" customWidth="1"/>
    <col min="13057" max="13059" width="5" style="3" customWidth="1"/>
    <col min="13060" max="13060" width="8" style="3" customWidth="1"/>
    <col min="13061" max="13061" width="22" style="3" customWidth="1"/>
    <col min="13062" max="13062" width="1.5" style="3" customWidth="1"/>
    <col min="13063" max="13063" width="19.83203125" style="3" customWidth="1"/>
    <col min="13064" max="13064" width="1.5" style="3" customWidth="1"/>
    <col min="13065" max="13065" width="14.58203125" style="3" customWidth="1"/>
    <col min="13066" max="13068" width="12.83203125" style="3" customWidth="1"/>
    <col min="13069" max="13069" width="1.5" style="3" customWidth="1"/>
    <col min="13070" max="13072" width="12.83203125" style="3" customWidth="1"/>
    <col min="13073" max="13073" width="1.5" style="3" customWidth="1"/>
    <col min="13074" max="13311" width="9" style="3"/>
    <col min="13312" max="13312" width="1.83203125" style="3" customWidth="1"/>
    <col min="13313" max="13315" width="5" style="3" customWidth="1"/>
    <col min="13316" max="13316" width="8" style="3" customWidth="1"/>
    <col min="13317" max="13317" width="22" style="3" customWidth="1"/>
    <col min="13318" max="13318" width="1.5" style="3" customWidth="1"/>
    <col min="13319" max="13319" width="19.83203125" style="3" customWidth="1"/>
    <col min="13320" max="13320" width="1.5" style="3" customWidth="1"/>
    <col min="13321" max="13321" width="14.58203125" style="3" customWidth="1"/>
    <col min="13322" max="13324" width="12.83203125" style="3" customWidth="1"/>
    <col min="13325" max="13325" width="1.5" style="3" customWidth="1"/>
    <col min="13326" max="13328" width="12.83203125" style="3" customWidth="1"/>
    <col min="13329" max="13329" width="1.5" style="3" customWidth="1"/>
    <col min="13330" max="13567" width="9" style="3"/>
    <col min="13568" max="13568" width="1.83203125" style="3" customWidth="1"/>
    <col min="13569" max="13571" width="5" style="3" customWidth="1"/>
    <col min="13572" max="13572" width="8" style="3" customWidth="1"/>
    <col min="13573" max="13573" width="22" style="3" customWidth="1"/>
    <col min="13574" max="13574" width="1.5" style="3" customWidth="1"/>
    <col min="13575" max="13575" width="19.83203125" style="3" customWidth="1"/>
    <col min="13576" max="13576" width="1.5" style="3" customWidth="1"/>
    <col min="13577" max="13577" width="14.58203125" style="3" customWidth="1"/>
    <col min="13578" max="13580" width="12.83203125" style="3" customWidth="1"/>
    <col min="13581" max="13581" width="1.5" style="3" customWidth="1"/>
    <col min="13582" max="13584" width="12.83203125" style="3" customWidth="1"/>
    <col min="13585" max="13585" width="1.5" style="3" customWidth="1"/>
    <col min="13586" max="13823" width="9" style="3"/>
    <col min="13824" max="13824" width="1.83203125" style="3" customWidth="1"/>
    <col min="13825" max="13827" width="5" style="3" customWidth="1"/>
    <col min="13828" max="13828" width="8" style="3" customWidth="1"/>
    <col min="13829" max="13829" width="22" style="3" customWidth="1"/>
    <col min="13830" max="13830" width="1.5" style="3" customWidth="1"/>
    <col min="13831" max="13831" width="19.83203125" style="3" customWidth="1"/>
    <col min="13832" max="13832" width="1.5" style="3" customWidth="1"/>
    <col min="13833" max="13833" width="14.58203125" style="3" customWidth="1"/>
    <col min="13834" max="13836" width="12.83203125" style="3" customWidth="1"/>
    <col min="13837" max="13837" width="1.5" style="3" customWidth="1"/>
    <col min="13838" max="13840" width="12.83203125" style="3" customWidth="1"/>
    <col min="13841" max="13841" width="1.5" style="3" customWidth="1"/>
    <col min="13842" max="14079" width="9" style="3"/>
    <col min="14080" max="14080" width="1.83203125" style="3" customWidth="1"/>
    <col min="14081" max="14083" width="5" style="3" customWidth="1"/>
    <col min="14084" max="14084" width="8" style="3" customWidth="1"/>
    <col min="14085" max="14085" width="22" style="3" customWidth="1"/>
    <col min="14086" max="14086" width="1.5" style="3" customWidth="1"/>
    <col min="14087" max="14087" width="19.83203125" style="3" customWidth="1"/>
    <col min="14088" max="14088" width="1.5" style="3" customWidth="1"/>
    <col min="14089" max="14089" width="14.58203125" style="3" customWidth="1"/>
    <col min="14090" max="14092" width="12.83203125" style="3" customWidth="1"/>
    <col min="14093" max="14093" width="1.5" style="3" customWidth="1"/>
    <col min="14094" max="14096" width="12.83203125" style="3" customWidth="1"/>
    <col min="14097" max="14097" width="1.5" style="3" customWidth="1"/>
    <col min="14098" max="14335" width="9" style="3"/>
    <col min="14336" max="14336" width="1.83203125" style="3" customWidth="1"/>
    <col min="14337" max="14339" width="5" style="3" customWidth="1"/>
    <col min="14340" max="14340" width="8" style="3" customWidth="1"/>
    <col min="14341" max="14341" width="22" style="3" customWidth="1"/>
    <col min="14342" max="14342" width="1.5" style="3" customWidth="1"/>
    <col min="14343" max="14343" width="19.83203125" style="3" customWidth="1"/>
    <col min="14344" max="14344" width="1.5" style="3" customWidth="1"/>
    <col min="14345" max="14345" width="14.58203125" style="3" customWidth="1"/>
    <col min="14346" max="14348" width="12.83203125" style="3" customWidth="1"/>
    <col min="14349" max="14349" width="1.5" style="3" customWidth="1"/>
    <col min="14350" max="14352" width="12.83203125" style="3" customWidth="1"/>
    <col min="14353" max="14353" width="1.5" style="3" customWidth="1"/>
    <col min="14354" max="14591" width="9" style="3"/>
    <col min="14592" max="14592" width="1.83203125" style="3" customWidth="1"/>
    <col min="14593" max="14595" width="5" style="3" customWidth="1"/>
    <col min="14596" max="14596" width="8" style="3" customWidth="1"/>
    <col min="14597" max="14597" width="22" style="3" customWidth="1"/>
    <col min="14598" max="14598" width="1.5" style="3" customWidth="1"/>
    <col min="14599" max="14599" width="19.83203125" style="3" customWidth="1"/>
    <col min="14600" max="14600" width="1.5" style="3" customWidth="1"/>
    <col min="14601" max="14601" width="14.58203125" style="3" customWidth="1"/>
    <col min="14602" max="14604" width="12.83203125" style="3" customWidth="1"/>
    <col min="14605" max="14605" width="1.5" style="3" customWidth="1"/>
    <col min="14606" max="14608" width="12.83203125" style="3" customWidth="1"/>
    <col min="14609" max="14609" width="1.5" style="3" customWidth="1"/>
    <col min="14610" max="14847" width="9" style="3"/>
    <col min="14848" max="14848" width="1.83203125" style="3" customWidth="1"/>
    <col min="14849" max="14851" width="5" style="3" customWidth="1"/>
    <col min="14852" max="14852" width="8" style="3" customWidth="1"/>
    <col min="14853" max="14853" width="22" style="3" customWidth="1"/>
    <col min="14854" max="14854" width="1.5" style="3" customWidth="1"/>
    <col min="14855" max="14855" width="19.83203125" style="3" customWidth="1"/>
    <col min="14856" max="14856" width="1.5" style="3" customWidth="1"/>
    <col min="14857" max="14857" width="14.58203125" style="3" customWidth="1"/>
    <col min="14858" max="14860" width="12.83203125" style="3" customWidth="1"/>
    <col min="14861" max="14861" width="1.5" style="3" customWidth="1"/>
    <col min="14862" max="14864" width="12.83203125" style="3" customWidth="1"/>
    <col min="14865" max="14865" width="1.5" style="3" customWidth="1"/>
    <col min="14866" max="15103" width="9" style="3"/>
    <col min="15104" max="15104" width="1.83203125" style="3" customWidth="1"/>
    <col min="15105" max="15107" width="5" style="3" customWidth="1"/>
    <col min="15108" max="15108" width="8" style="3" customWidth="1"/>
    <col min="15109" max="15109" width="22" style="3" customWidth="1"/>
    <col min="15110" max="15110" width="1.5" style="3" customWidth="1"/>
    <col min="15111" max="15111" width="19.83203125" style="3" customWidth="1"/>
    <col min="15112" max="15112" width="1.5" style="3" customWidth="1"/>
    <col min="15113" max="15113" width="14.58203125" style="3" customWidth="1"/>
    <col min="15114" max="15116" width="12.83203125" style="3" customWidth="1"/>
    <col min="15117" max="15117" width="1.5" style="3" customWidth="1"/>
    <col min="15118" max="15120" width="12.83203125" style="3" customWidth="1"/>
    <col min="15121" max="15121" width="1.5" style="3" customWidth="1"/>
    <col min="15122" max="15359" width="9" style="3"/>
    <col min="15360" max="15360" width="1.83203125" style="3" customWidth="1"/>
    <col min="15361" max="15363" width="5" style="3" customWidth="1"/>
    <col min="15364" max="15364" width="8" style="3" customWidth="1"/>
    <col min="15365" max="15365" width="22" style="3" customWidth="1"/>
    <col min="15366" max="15366" width="1.5" style="3" customWidth="1"/>
    <col min="15367" max="15367" width="19.83203125" style="3" customWidth="1"/>
    <col min="15368" max="15368" width="1.5" style="3" customWidth="1"/>
    <col min="15369" max="15369" width="14.58203125" style="3" customWidth="1"/>
    <col min="15370" max="15372" width="12.83203125" style="3" customWidth="1"/>
    <col min="15373" max="15373" width="1.5" style="3" customWidth="1"/>
    <col min="15374" max="15376" width="12.83203125" style="3" customWidth="1"/>
    <col min="15377" max="15377" width="1.5" style="3" customWidth="1"/>
    <col min="15378" max="15615" width="9" style="3"/>
    <col min="15616" max="15616" width="1.83203125" style="3" customWidth="1"/>
    <col min="15617" max="15619" width="5" style="3" customWidth="1"/>
    <col min="15620" max="15620" width="8" style="3" customWidth="1"/>
    <col min="15621" max="15621" width="22" style="3" customWidth="1"/>
    <col min="15622" max="15622" width="1.5" style="3" customWidth="1"/>
    <col min="15623" max="15623" width="19.83203125" style="3" customWidth="1"/>
    <col min="15624" max="15624" width="1.5" style="3" customWidth="1"/>
    <col min="15625" max="15625" width="14.58203125" style="3" customWidth="1"/>
    <col min="15626" max="15628" width="12.83203125" style="3" customWidth="1"/>
    <col min="15629" max="15629" width="1.5" style="3" customWidth="1"/>
    <col min="15630" max="15632" width="12.83203125" style="3" customWidth="1"/>
    <col min="15633" max="15633" width="1.5" style="3" customWidth="1"/>
    <col min="15634" max="15871" width="9" style="3"/>
    <col min="15872" max="15872" width="1.83203125" style="3" customWidth="1"/>
    <col min="15873" max="15875" width="5" style="3" customWidth="1"/>
    <col min="15876" max="15876" width="8" style="3" customWidth="1"/>
    <col min="15877" max="15877" width="22" style="3" customWidth="1"/>
    <col min="15878" max="15878" width="1.5" style="3" customWidth="1"/>
    <col min="15879" max="15879" width="19.83203125" style="3" customWidth="1"/>
    <col min="15880" max="15880" width="1.5" style="3" customWidth="1"/>
    <col min="15881" max="15881" width="14.58203125" style="3" customWidth="1"/>
    <col min="15882" max="15884" width="12.83203125" style="3" customWidth="1"/>
    <col min="15885" max="15885" width="1.5" style="3" customWidth="1"/>
    <col min="15886" max="15888" width="12.83203125" style="3" customWidth="1"/>
    <col min="15889" max="15889" width="1.5" style="3" customWidth="1"/>
    <col min="15890" max="16127" width="9" style="3"/>
    <col min="16128" max="16128" width="1.83203125" style="3" customWidth="1"/>
    <col min="16129" max="16131" width="5" style="3" customWidth="1"/>
    <col min="16132" max="16132" width="8" style="3" customWidth="1"/>
    <col min="16133" max="16133" width="22" style="3" customWidth="1"/>
    <col min="16134" max="16134" width="1.5" style="3" customWidth="1"/>
    <col min="16135" max="16135" width="19.83203125" style="3" customWidth="1"/>
    <col min="16136" max="16136" width="1.5" style="3" customWidth="1"/>
    <col min="16137" max="16137" width="14.58203125" style="3" customWidth="1"/>
    <col min="16138" max="16140" width="12.83203125" style="3" customWidth="1"/>
    <col min="16141" max="16141" width="1.5" style="3" customWidth="1"/>
    <col min="16142" max="16144" width="12.83203125" style="3" customWidth="1"/>
    <col min="16145" max="16145" width="1.5" style="3" customWidth="1"/>
    <col min="16146" max="16384" width="9" style="3"/>
  </cols>
  <sheetData>
    <row r="1" spans="1:31" s="10" customFormat="1" ht="18.5" thickBot="1">
      <c r="A1" s="7" t="s">
        <v>18</v>
      </c>
      <c r="B1" s="8"/>
      <c r="C1" s="8"/>
      <c r="D1" s="8"/>
      <c r="E1" s="8"/>
      <c r="F1" s="9"/>
      <c r="G1" s="9"/>
      <c r="H1" s="9"/>
      <c r="J1" s="243" t="s">
        <v>19</v>
      </c>
      <c r="K1" s="12" t="s">
        <v>20</v>
      </c>
      <c r="N1" s="13"/>
      <c r="O1" s="11" t="s">
        <v>21</v>
      </c>
      <c r="P1" s="14"/>
      <c r="Q1" s="15"/>
    </row>
    <row r="2" spans="1:31">
      <c r="A2" s="16"/>
      <c r="B2" s="16"/>
      <c r="C2" s="16"/>
      <c r="D2" s="16"/>
      <c r="E2" s="16"/>
      <c r="F2" s="16"/>
      <c r="G2" s="16"/>
      <c r="H2" s="16"/>
      <c r="I2" s="17"/>
      <c r="K2" s="17"/>
      <c r="L2" s="16"/>
      <c r="M2" s="16"/>
      <c r="O2" s="16"/>
      <c r="P2" s="18"/>
      <c r="Q2" s="16"/>
    </row>
    <row r="3" spans="1:31">
      <c r="A3" s="16" t="s">
        <v>22</v>
      </c>
      <c r="E3" s="19"/>
      <c r="F3" s="20"/>
      <c r="G3" s="20"/>
      <c r="H3" s="20"/>
      <c r="K3" s="21"/>
      <c r="M3" s="20"/>
      <c r="O3" s="22" t="s">
        <v>23</v>
      </c>
      <c r="P3" s="23"/>
      <c r="Q3" s="16"/>
    </row>
    <row r="4" spans="1:31">
      <c r="A4" s="16" t="s">
        <v>24</v>
      </c>
      <c r="B4" s="16"/>
      <c r="C4" s="16"/>
      <c r="D4" s="16"/>
      <c r="E4" s="19"/>
      <c r="F4" s="20"/>
      <c r="G4" s="20"/>
      <c r="H4" s="20"/>
      <c r="I4" s="24"/>
      <c r="K4" s="17"/>
      <c r="L4" s="16"/>
      <c r="M4" s="16"/>
      <c r="O4" s="25" t="s">
        <v>25</v>
      </c>
      <c r="P4" s="26"/>
      <c r="Q4" s="16"/>
    </row>
    <row r="5" spans="1:31" ht="20">
      <c r="A5" s="27" t="s">
        <v>26</v>
      </c>
      <c r="B5" s="27"/>
      <c r="C5" s="27"/>
      <c r="D5" s="27"/>
      <c r="E5" s="19"/>
      <c r="F5" s="28"/>
      <c r="G5" s="28"/>
      <c r="H5" s="28"/>
      <c r="I5" s="29"/>
      <c r="J5" s="244"/>
      <c r="K5" s="17"/>
      <c r="L5" s="16"/>
      <c r="M5" s="16"/>
      <c r="O5" s="30" t="s">
        <v>27</v>
      </c>
      <c r="P5" s="18"/>
      <c r="Q5" s="16"/>
    </row>
    <row r="6" spans="1:31" ht="20">
      <c r="A6" s="27" t="s">
        <v>28</v>
      </c>
      <c r="B6" s="27"/>
      <c r="C6" s="27"/>
      <c r="D6" s="27"/>
      <c r="E6" s="19"/>
      <c r="F6" s="20"/>
      <c r="G6" s="20"/>
      <c r="H6" s="20"/>
      <c r="I6" s="31"/>
      <c r="J6" s="245"/>
      <c r="K6" s="17"/>
      <c r="L6" s="16"/>
      <c r="M6" s="16"/>
      <c r="O6" s="30" t="s">
        <v>29</v>
      </c>
      <c r="P6" s="18"/>
      <c r="Q6" s="16"/>
    </row>
    <row r="7" spans="1:31">
      <c r="A7" s="27" t="s">
        <v>30</v>
      </c>
      <c r="B7" s="27"/>
      <c r="C7" s="27"/>
      <c r="D7" s="27"/>
      <c r="E7" s="19"/>
      <c r="F7" s="20"/>
      <c r="G7" s="20"/>
      <c r="H7" s="20"/>
      <c r="I7" s="31"/>
      <c r="J7" s="246"/>
      <c r="K7" s="17"/>
      <c r="L7" s="16"/>
      <c r="M7" s="16"/>
      <c r="N7" s="32"/>
      <c r="O7" s="16"/>
      <c r="P7" s="18"/>
      <c r="Q7" s="16"/>
    </row>
    <row r="8" spans="1:31" ht="14.5" thickBot="1">
      <c r="A8" s="27"/>
      <c r="B8" s="27"/>
      <c r="C8" s="27"/>
      <c r="D8" s="27"/>
      <c r="E8" s="27"/>
      <c r="F8" s="20"/>
      <c r="G8" s="20"/>
      <c r="H8" s="20"/>
      <c r="I8" s="31"/>
      <c r="J8" s="246"/>
      <c r="K8" s="17"/>
      <c r="L8" s="16"/>
      <c r="M8" s="16"/>
      <c r="N8" s="32"/>
      <c r="O8" s="16"/>
      <c r="P8" s="18"/>
      <c r="Q8" s="16"/>
    </row>
    <row r="9" spans="1:31" s="37" customFormat="1" ht="19" thickTop="1" thickBot="1">
      <c r="A9" s="33"/>
      <c r="B9" s="33"/>
      <c r="C9" s="33"/>
      <c r="D9" s="33"/>
      <c r="E9" s="33" t="s">
        <v>230</v>
      </c>
      <c r="F9" s="34"/>
      <c r="G9" s="20"/>
      <c r="H9" s="34"/>
      <c r="I9" s="370" t="s">
        <v>31</v>
      </c>
      <c r="J9" s="371"/>
      <c r="K9" s="371"/>
      <c r="L9" s="372"/>
      <c r="M9" s="35"/>
      <c r="N9" s="373" t="s">
        <v>32</v>
      </c>
      <c r="O9" s="374"/>
      <c r="P9" s="375"/>
      <c r="Q9" s="36"/>
      <c r="U9" s="38"/>
      <c r="V9" s="38"/>
      <c r="W9" s="38"/>
      <c r="X9" s="38"/>
      <c r="Y9" s="38"/>
      <c r="Z9" s="38"/>
      <c r="AA9" s="38"/>
      <c r="AB9" s="38"/>
      <c r="AC9" s="38"/>
      <c r="AD9" s="38"/>
      <c r="AE9" s="38"/>
    </row>
    <row r="10" spans="1:31" ht="15" thickTop="1" thickBot="1">
      <c r="A10" s="27"/>
      <c r="B10" s="27"/>
      <c r="C10" s="27"/>
      <c r="D10" s="27"/>
      <c r="E10" s="27"/>
      <c r="F10" s="20"/>
      <c r="G10" s="20"/>
      <c r="H10" s="20"/>
      <c r="I10" s="31"/>
      <c r="J10" s="246"/>
      <c r="K10" s="17"/>
      <c r="L10" s="16"/>
      <c r="M10" s="16"/>
      <c r="N10" s="32"/>
      <c r="O10" s="16"/>
      <c r="P10" s="18"/>
      <c r="Q10" s="16"/>
    </row>
    <row r="11" spans="1:31" s="43" customFormat="1" ht="39">
      <c r="A11" s="376" t="s">
        <v>33</v>
      </c>
      <c r="B11" s="377"/>
      <c r="C11" s="377"/>
      <c r="D11" s="377"/>
      <c r="E11" s="378"/>
      <c r="F11" s="335"/>
      <c r="G11" s="385" t="s">
        <v>34</v>
      </c>
      <c r="H11" s="335"/>
      <c r="I11" s="39" t="s">
        <v>35</v>
      </c>
      <c r="J11" s="247" t="s">
        <v>36</v>
      </c>
      <c r="K11" s="40" t="s">
        <v>37</v>
      </c>
      <c r="L11" s="41" t="s">
        <v>38</v>
      </c>
      <c r="M11" s="335"/>
      <c r="N11" s="39" t="s">
        <v>39</v>
      </c>
      <c r="O11" s="42" t="s">
        <v>35</v>
      </c>
      <c r="P11" s="41" t="s">
        <v>40</v>
      </c>
      <c r="Q11" s="335"/>
      <c r="U11" s="44"/>
      <c r="V11" s="44"/>
      <c r="W11" s="44"/>
      <c r="X11" s="44"/>
      <c r="Y11" s="44"/>
      <c r="Z11" s="44"/>
      <c r="AA11" s="44"/>
      <c r="AB11" s="44"/>
      <c r="AC11" s="44"/>
      <c r="AD11" s="44"/>
      <c r="AE11" s="44"/>
    </row>
    <row r="12" spans="1:31" s="43" customFormat="1" ht="14.5" thickBot="1">
      <c r="A12" s="379"/>
      <c r="B12" s="380"/>
      <c r="C12" s="380"/>
      <c r="D12" s="380"/>
      <c r="E12" s="381"/>
      <c r="F12" s="335"/>
      <c r="G12" s="386"/>
      <c r="H12" s="335"/>
      <c r="I12" s="46" t="s">
        <v>41</v>
      </c>
      <c r="J12" s="248"/>
      <c r="K12" s="47"/>
      <c r="L12" s="48"/>
      <c r="M12" s="49"/>
      <c r="N12" s="46" t="s">
        <v>41</v>
      </c>
      <c r="O12" s="50"/>
      <c r="P12" s="51"/>
      <c r="Q12" s="335"/>
      <c r="U12" s="44"/>
      <c r="V12" s="44"/>
      <c r="W12" s="44"/>
      <c r="X12" s="44"/>
      <c r="Y12" s="44"/>
      <c r="Z12" s="44"/>
      <c r="AA12" s="44"/>
      <c r="AB12" s="44"/>
      <c r="AC12" s="44"/>
      <c r="AD12" s="44"/>
      <c r="AE12" s="44"/>
    </row>
    <row r="13" spans="1:31" s="60" customFormat="1" ht="14.5" thickBot="1">
      <c r="A13" s="382"/>
      <c r="B13" s="383"/>
      <c r="C13" s="383"/>
      <c r="D13" s="383"/>
      <c r="E13" s="384"/>
      <c r="F13" s="52"/>
      <c r="G13" s="387"/>
      <c r="H13" s="52"/>
      <c r="I13" s="53" t="s">
        <v>42</v>
      </c>
      <c r="J13" s="249" t="s">
        <v>43</v>
      </c>
      <c r="K13" s="54" t="s">
        <v>44</v>
      </c>
      <c r="L13" s="55" t="s">
        <v>45</v>
      </c>
      <c r="M13" s="56"/>
      <c r="N13" s="57" t="s">
        <v>46</v>
      </c>
      <c r="O13" s="58" t="s">
        <v>47</v>
      </c>
      <c r="P13" s="59" t="s">
        <v>48</v>
      </c>
      <c r="Q13" s="52"/>
      <c r="U13" s="61"/>
      <c r="V13" s="61"/>
      <c r="W13" s="61"/>
      <c r="X13" s="61"/>
      <c r="Y13" s="61"/>
      <c r="Z13" s="61"/>
      <c r="AA13" s="61"/>
      <c r="AB13" s="61"/>
      <c r="AC13" s="61"/>
      <c r="AD13" s="61"/>
      <c r="AE13" s="61"/>
    </row>
    <row r="14" spans="1:31" s="60" customFormat="1">
      <c r="A14" s="62"/>
      <c r="B14" s="63"/>
      <c r="C14" s="63"/>
      <c r="D14" s="64"/>
      <c r="E14" s="65"/>
      <c r="F14" s="52"/>
      <c r="G14" s="125"/>
      <c r="H14" s="52"/>
      <c r="I14" s="66"/>
      <c r="J14" s="250"/>
      <c r="K14" s="67"/>
      <c r="L14" s="68"/>
      <c r="M14" s="56"/>
      <c r="N14" s="69" t="s">
        <v>89</v>
      </c>
      <c r="O14" s="70"/>
      <c r="P14" s="71"/>
      <c r="Q14" s="52"/>
      <c r="T14" s="143"/>
      <c r="U14" s="61"/>
      <c r="V14" s="61"/>
      <c r="W14" s="61"/>
      <c r="X14" s="61"/>
      <c r="Y14" s="61"/>
      <c r="Z14" s="61"/>
      <c r="AA14" s="61"/>
      <c r="AB14" s="61"/>
      <c r="AC14" s="61"/>
      <c r="AD14" s="61"/>
      <c r="AE14" s="61"/>
    </row>
    <row r="15" spans="1:31" s="60" customFormat="1">
      <c r="A15" s="126" t="s">
        <v>3</v>
      </c>
      <c r="B15" s="127"/>
      <c r="C15" s="127" t="s">
        <v>90</v>
      </c>
      <c r="D15" s="128"/>
      <c r="E15" s="129"/>
      <c r="F15" s="331" t="s">
        <v>201</v>
      </c>
      <c r="G15" s="130"/>
      <c r="H15" s="52"/>
      <c r="I15" s="131"/>
      <c r="J15" s="251"/>
      <c r="K15" s="132"/>
      <c r="L15" s="133"/>
      <c r="M15" s="56"/>
      <c r="N15" s="134"/>
      <c r="O15" s="135"/>
      <c r="P15" s="136"/>
      <c r="Q15" s="52"/>
      <c r="T15" s="143"/>
      <c r="U15" s="61"/>
      <c r="V15" s="61"/>
      <c r="W15" s="61"/>
      <c r="X15" s="61"/>
      <c r="Y15" s="61"/>
      <c r="Z15" s="61"/>
      <c r="AA15" s="61"/>
      <c r="AB15" s="61"/>
      <c r="AC15" s="61"/>
      <c r="AD15" s="61"/>
      <c r="AE15" s="61"/>
    </row>
    <row r="16" spans="1:31" s="60" customFormat="1" ht="16.5" customHeight="1">
      <c r="A16" s="137"/>
      <c r="B16" s="138" t="s">
        <v>4</v>
      </c>
      <c r="C16" s="139"/>
      <c r="D16" s="138" t="s">
        <v>5</v>
      </c>
      <c r="E16" s="139"/>
      <c r="F16" s="331" t="s">
        <v>201</v>
      </c>
      <c r="G16" s="140"/>
      <c r="H16" s="52"/>
      <c r="I16" s="261">
        <f>+Exp_vs_Budget_1!J19</f>
        <v>54670</v>
      </c>
      <c r="J16" s="261">
        <f>+Detailed_Exp_2!K4</f>
        <v>55350</v>
      </c>
      <c r="K16" s="72"/>
      <c r="L16" s="73"/>
      <c r="M16" s="56"/>
      <c r="N16" s="141"/>
      <c r="O16" s="74"/>
      <c r="P16" s="75"/>
      <c r="Q16" s="52"/>
      <c r="T16" s="143"/>
      <c r="U16" s="61"/>
      <c r="V16" s="61"/>
      <c r="W16" s="61"/>
      <c r="X16" s="61"/>
      <c r="Y16" s="61"/>
      <c r="Z16" s="61"/>
      <c r="AA16" s="61"/>
      <c r="AB16" s="61"/>
      <c r="AC16" s="61"/>
      <c r="AD16" s="61"/>
      <c r="AE16" s="61"/>
    </row>
    <row r="17" spans="1:31" s="60" customFormat="1" ht="16.5" customHeight="1">
      <c r="A17" s="137"/>
      <c r="B17" s="138" t="s">
        <v>69</v>
      </c>
      <c r="C17" s="139"/>
      <c r="D17" s="138" t="s">
        <v>84</v>
      </c>
      <c r="E17" s="139"/>
      <c r="F17" s="331" t="s">
        <v>201</v>
      </c>
      <c r="G17" s="140"/>
      <c r="H17" s="52"/>
      <c r="I17" s="261">
        <f>+Exp_vs_Budget_1!J25</f>
        <v>21000</v>
      </c>
      <c r="J17" s="261">
        <f>+Detailed_Exp_2!K5</f>
        <v>21500</v>
      </c>
      <c r="K17" s="72"/>
      <c r="L17" s="73"/>
      <c r="M17" s="56"/>
      <c r="N17" s="141"/>
      <c r="O17" s="74"/>
      <c r="P17" s="142"/>
      <c r="Q17" s="52"/>
      <c r="T17" s="143"/>
      <c r="U17" s="61"/>
      <c r="V17" s="61"/>
      <c r="W17" s="61"/>
      <c r="X17" s="61"/>
      <c r="Y17" s="61"/>
      <c r="Z17" s="61"/>
      <c r="AA17" s="61"/>
      <c r="AB17" s="61"/>
      <c r="AC17" s="61"/>
      <c r="AD17" s="61"/>
      <c r="AE17" s="61"/>
    </row>
    <row r="18" spans="1:31" s="60" customFormat="1">
      <c r="A18" s="144" t="s">
        <v>91</v>
      </c>
      <c r="B18" s="145"/>
      <c r="C18" s="144" t="s">
        <v>92</v>
      </c>
      <c r="D18" s="144"/>
      <c r="E18" s="145"/>
      <c r="F18" s="331" t="s">
        <v>201</v>
      </c>
      <c r="G18" s="140"/>
      <c r="H18" s="52"/>
      <c r="I18" s="261"/>
      <c r="J18" s="261"/>
      <c r="K18" s="72"/>
      <c r="L18" s="73"/>
      <c r="M18" s="56"/>
      <c r="N18" s="141"/>
      <c r="O18" s="74"/>
      <c r="P18" s="142"/>
      <c r="Q18" s="52"/>
      <c r="T18" s="143"/>
      <c r="U18" s="61"/>
      <c r="V18" s="61"/>
      <c r="W18" s="61"/>
      <c r="X18" s="61"/>
      <c r="Y18" s="61"/>
      <c r="Z18" s="61"/>
      <c r="AA18" s="61"/>
      <c r="AB18" s="61"/>
      <c r="AC18" s="61"/>
      <c r="AD18" s="61"/>
      <c r="AE18" s="61"/>
    </row>
    <row r="19" spans="1:31" s="60" customFormat="1" ht="16.5" customHeight="1">
      <c r="A19" s="137"/>
      <c r="B19" s="138" t="s">
        <v>93</v>
      </c>
      <c r="C19" s="139"/>
      <c r="D19" s="138" t="s">
        <v>141</v>
      </c>
      <c r="E19" s="139"/>
      <c r="F19" s="331" t="s">
        <v>201</v>
      </c>
      <c r="G19" s="140"/>
      <c r="H19" s="52"/>
      <c r="I19" s="261">
        <f>+Exp_vs_Budget_1!J38</f>
        <v>12650</v>
      </c>
      <c r="J19" s="261">
        <f>+Detailed_Exp_2!K6</f>
        <v>13500</v>
      </c>
      <c r="K19" s="72"/>
      <c r="L19" s="73"/>
      <c r="M19" s="56"/>
      <c r="N19" s="141"/>
      <c r="O19" s="74"/>
      <c r="P19" s="142"/>
      <c r="Q19" s="52"/>
      <c r="T19" s="143"/>
      <c r="U19" s="61"/>
      <c r="V19" s="61"/>
      <c r="W19" s="61"/>
      <c r="X19" s="61"/>
      <c r="Y19" s="61"/>
      <c r="Z19" s="61"/>
      <c r="AA19" s="61"/>
      <c r="AB19" s="61"/>
      <c r="AC19" s="61"/>
      <c r="AD19" s="61"/>
      <c r="AE19" s="61"/>
    </row>
    <row r="20" spans="1:31" s="60" customFormat="1">
      <c r="A20" s="137"/>
      <c r="B20" s="146" t="s">
        <v>94</v>
      </c>
      <c r="C20" s="147"/>
      <c r="D20" s="146" t="s">
        <v>84</v>
      </c>
      <c r="E20" s="147"/>
      <c r="F20" s="331" t="s">
        <v>201</v>
      </c>
      <c r="G20" s="140"/>
      <c r="H20" s="52"/>
      <c r="I20" s="261">
        <f>+Exp_vs_Budget_1!J44</f>
        <v>7000</v>
      </c>
      <c r="J20" s="261">
        <f>+Detailed_Exp_2!K7</f>
        <v>7200</v>
      </c>
      <c r="K20" s="72"/>
      <c r="L20" s="73"/>
      <c r="M20" s="56"/>
      <c r="N20" s="141"/>
      <c r="O20" s="74"/>
      <c r="P20" s="142"/>
      <c r="Q20" s="52"/>
      <c r="T20" s="143"/>
      <c r="U20" s="61"/>
      <c r="V20" s="61"/>
      <c r="W20" s="61"/>
      <c r="X20" s="61"/>
      <c r="Y20" s="61"/>
      <c r="Z20" s="61"/>
      <c r="AA20" s="61"/>
      <c r="AB20" s="61"/>
      <c r="AC20" s="61"/>
      <c r="AD20" s="61"/>
      <c r="AE20" s="61"/>
    </row>
    <row r="21" spans="1:31" s="60" customFormat="1">
      <c r="A21" s="144" t="s">
        <v>95</v>
      </c>
      <c r="B21" s="145"/>
      <c r="C21" s="144" t="s">
        <v>96</v>
      </c>
      <c r="D21" s="144"/>
      <c r="E21" s="145"/>
      <c r="F21" s="331" t="s">
        <v>201</v>
      </c>
      <c r="G21" s="140"/>
      <c r="H21" s="52"/>
      <c r="I21" s="261"/>
      <c r="J21" s="261"/>
      <c r="K21" s="72"/>
      <c r="L21" s="73"/>
      <c r="M21" s="56"/>
      <c r="N21" s="141"/>
      <c r="O21" s="74"/>
      <c r="P21" s="142"/>
      <c r="Q21" s="52"/>
      <c r="T21" s="143"/>
      <c r="U21" s="61"/>
      <c r="V21" s="61"/>
      <c r="W21" s="61"/>
      <c r="X21" s="61"/>
      <c r="Y21" s="61"/>
      <c r="Z21" s="61"/>
      <c r="AA21" s="61"/>
      <c r="AB21" s="61"/>
      <c r="AC21" s="61"/>
      <c r="AD21" s="61"/>
      <c r="AE21" s="61"/>
    </row>
    <row r="22" spans="1:31" s="60" customFormat="1">
      <c r="A22" s="137"/>
      <c r="B22" s="146" t="s">
        <v>97</v>
      </c>
      <c r="C22" s="147"/>
      <c r="D22" s="146" t="s">
        <v>154</v>
      </c>
      <c r="E22" s="147"/>
      <c r="F22" s="331" t="s">
        <v>201</v>
      </c>
      <c r="G22" s="140"/>
      <c r="H22" s="52"/>
      <c r="I22" s="261">
        <f>+Exp_vs_Budget_1!J56</f>
        <v>8400</v>
      </c>
      <c r="J22" s="261">
        <f>+Detailed_Exp_2!K8</f>
        <v>8550</v>
      </c>
      <c r="K22" s="72"/>
      <c r="L22" s="73"/>
      <c r="M22" s="56"/>
      <c r="N22" s="141"/>
      <c r="O22" s="74"/>
      <c r="P22" s="142"/>
      <c r="Q22" s="52"/>
      <c r="T22" s="143"/>
      <c r="U22" s="61"/>
      <c r="V22" s="61"/>
      <c r="W22" s="61"/>
      <c r="X22" s="61"/>
      <c r="Y22" s="61"/>
      <c r="Z22" s="61"/>
      <c r="AA22" s="61"/>
      <c r="AB22" s="61"/>
      <c r="AC22" s="61"/>
      <c r="AD22" s="61"/>
      <c r="AE22" s="61"/>
    </row>
    <row r="23" spans="1:31" s="60" customFormat="1">
      <c r="A23" s="137"/>
      <c r="B23" s="146" t="s">
        <v>98</v>
      </c>
      <c r="C23" s="147"/>
      <c r="D23" s="146" t="s">
        <v>165</v>
      </c>
      <c r="E23" s="147"/>
      <c r="F23" s="331" t="s">
        <v>201</v>
      </c>
      <c r="G23" s="140"/>
      <c r="H23" s="52"/>
      <c r="I23" s="261">
        <f>+Exp_vs_Budget_1!J62</f>
        <v>4860</v>
      </c>
      <c r="J23" s="261">
        <f>+Detailed_Exp_2!K9</f>
        <v>5090</v>
      </c>
      <c r="K23" s="72"/>
      <c r="L23" s="73"/>
      <c r="M23" s="56"/>
      <c r="N23" s="141"/>
      <c r="O23" s="74"/>
      <c r="P23" s="142"/>
      <c r="Q23" s="52"/>
      <c r="T23" s="143"/>
      <c r="U23" s="61"/>
      <c r="V23" s="61"/>
      <c r="W23" s="61"/>
      <c r="X23" s="61"/>
      <c r="Y23" s="61"/>
      <c r="Z23" s="61"/>
      <c r="AA23" s="61"/>
      <c r="AB23" s="61"/>
      <c r="AC23" s="61"/>
      <c r="AD23" s="61"/>
      <c r="AE23" s="61"/>
    </row>
    <row r="24" spans="1:31" s="60" customFormat="1">
      <c r="A24" s="137"/>
      <c r="B24" s="146" t="s">
        <v>99</v>
      </c>
      <c r="C24" s="147"/>
      <c r="D24" s="146" t="s">
        <v>173</v>
      </c>
      <c r="E24" s="147"/>
      <c r="F24" s="331" t="s">
        <v>201</v>
      </c>
      <c r="G24" s="140"/>
      <c r="H24" s="52"/>
      <c r="I24" s="261">
        <f>+Exp_vs_Budget_1!J66</f>
        <v>2769.9900000000002</v>
      </c>
      <c r="J24" s="261">
        <f>+Detailed_Exp_2!K10</f>
        <v>3000</v>
      </c>
      <c r="K24" s="72"/>
      <c r="L24" s="73"/>
      <c r="M24" s="56"/>
      <c r="N24" s="141"/>
      <c r="O24" s="74"/>
      <c r="P24" s="142"/>
      <c r="Q24" s="52"/>
      <c r="T24" s="143"/>
      <c r="U24" s="61"/>
      <c r="V24" s="61"/>
      <c r="W24" s="61"/>
      <c r="X24" s="61"/>
      <c r="Y24" s="61"/>
      <c r="Z24" s="61"/>
      <c r="AA24" s="61"/>
      <c r="AB24" s="61"/>
      <c r="AC24" s="61"/>
      <c r="AD24" s="61"/>
      <c r="AE24" s="61"/>
    </row>
    <row r="25" spans="1:31" s="60" customFormat="1" ht="14.5" thickBot="1">
      <c r="A25" s="146"/>
      <c r="B25" s="147"/>
      <c r="C25" s="147"/>
      <c r="D25" s="147"/>
      <c r="E25" s="147"/>
      <c r="F25" s="52"/>
      <c r="G25" s="140"/>
      <c r="H25" s="52"/>
      <c r="I25" s="262"/>
      <c r="J25" s="263"/>
      <c r="K25" s="259"/>
      <c r="L25" s="260"/>
      <c r="M25" s="56"/>
      <c r="N25" s="141"/>
      <c r="O25" s="74"/>
      <c r="P25" s="142"/>
      <c r="Q25" s="52"/>
      <c r="T25" s="143"/>
      <c r="U25" s="61"/>
      <c r="V25" s="61"/>
      <c r="W25" s="61"/>
      <c r="X25" s="61"/>
      <c r="Y25" s="61"/>
      <c r="Z25" s="61"/>
      <c r="AA25" s="61"/>
      <c r="AB25" s="61"/>
      <c r="AC25" s="61"/>
      <c r="AD25" s="61"/>
      <c r="AE25" s="61"/>
    </row>
    <row r="26" spans="1:31" s="84" customFormat="1" ht="14.5" thickBot="1">
      <c r="A26" s="359" t="s">
        <v>49</v>
      </c>
      <c r="B26" s="360"/>
      <c r="C26" s="360"/>
      <c r="D26" s="360"/>
      <c r="E26" s="361"/>
      <c r="F26" s="78"/>
      <c r="G26" s="148"/>
      <c r="H26" s="78"/>
      <c r="I26" s="252">
        <f>SUM(I16:I25)</f>
        <v>111349.99</v>
      </c>
      <c r="J26" s="252">
        <f>SUM(J16:J25)</f>
        <v>114190</v>
      </c>
      <c r="K26" s="79"/>
      <c r="L26" s="80"/>
      <c r="M26" s="81"/>
      <c r="N26" s="180">
        <f>SUM(N16:N25)</f>
        <v>0</v>
      </c>
      <c r="O26" s="82"/>
      <c r="P26" s="83"/>
      <c r="Q26" s="78"/>
      <c r="S26" s="324"/>
      <c r="T26" s="325"/>
      <c r="U26" s="326"/>
      <c r="V26" s="77"/>
      <c r="W26" s="77"/>
      <c r="X26" s="77"/>
      <c r="Y26" s="77"/>
      <c r="Z26" s="77"/>
      <c r="AA26" s="77"/>
      <c r="AB26" s="77"/>
      <c r="AC26" s="77"/>
      <c r="AD26" s="77"/>
      <c r="AE26" s="77"/>
    </row>
    <row r="27" spans="1:31" s="89" customFormat="1">
      <c r="A27" s="85"/>
      <c r="B27" s="85"/>
      <c r="C27" s="85"/>
      <c r="D27" s="85"/>
      <c r="E27" s="85"/>
      <c r="F27" s="85"/>
      <c r="G27" s="85"/>
      <c r="H27" s="85"/>
      <c r="I27" s="76"/>
      <c r="J27" s="253"/>
      <c r="K27" s="76"/>
      <c r="L27" s="86"/>
      <c r="M27" s="86"/>
      <c r="N27" s="87"/>
      <c r="O27" s="86"/>
      <c r="P27" s="88"/>
      <c r="Q27" s="85"/>
      <c r="S27" s="327"/>
      <c r="T27" s="328"/>
      <c r="U27" s="329"/>
      <c r="V27" s="90"/>
      <c r="W27" s="90"/>
      <c r="X27" s="90"/>
      <c r="Y27" s="90"/>
      <c r="Z27" s="90"/>
      <c r="AA27" s="90"/>
      <c r="AB27" s="90"/>
      <c r="AC27" s="90"/>
      <c r="AD27" s="90"/>
      <c r="AE27" s="90"/>
    </row>
    <row r="28" spans="1:31" ht="14.15" customHeight="1">
      <c r="A28" s="19" t="s">
        <v>50</v>
      </c>
      <c r="B28" s="20"/>
      <c r="C28" s="20"/>
      <c r="D28" s="20"/>
      <c r="E28" s="20"/>
      <c r="F28" s="16"/>
      <c r="G28" s="16"/>
      <c r="H28" s="16"/>
      <c r="I28" s="24"/>
      <c r="J28" s="254"/>
      <c r="K28" s="91"/>
      <c r="L28" s="16"/>
      <c r="M28" s="16"/>
      <c r="N28" s="16"/>
      <c r="O28" s="16"/>
      <c r="P28" s="18"/>
      <c r="Q28" s="16"/>
      <c r="S28" s="179"/>
      <c r="T28" s="179"/>
      <c r="U28" s="330"/>
    </row>
    <row r="29" spans="1:31" ht="20.149999999999999" customHeight="1">
      <c r="A29" s="20" t="s">
        <v>51</v>
      </c>
      <c r="C29" s="20"/>
      <c r="D29" s="20"/>
      <c r="E29" s="20"/>
      <c r="F29" s="16"/>
      <c r="G29" s="16"/>
      <c r="H29" s="16"/>
      <c r="I29" s="24"/>
      <c r="J29" s="254"/>
      <c r="K29" s="91"/>
      <c r="L29" s="16"/>
      <c r="M29" s="16"/>
      <c r="N29" s="16"/>
      <c r="O29" s="16"/>
      <c r="P29" s="18"/>
      <c r="Q29" s="16"/>
      <c r="S29" s="179"/>
      <c r="T29" s="179"/>
      <c r="U29" s="330"/>
    </row>
    <row r="30" spans="1:31" ht="30" customHeight="1">
      <c r="A30" s="149" t="s">
        <v>53</v>
      </c>
      <c r="B30" s="362" t="s">
        <v>52</v>
      </c>
      <c r="C30" s="362"/>
      <c r="D30" s="362"/>
      <c r="E30" s="362"/>
      <c r="F30" s="362"/>
      <c r="G30" s="362"/>
      <c r="H30" s="362"/>
      <c r="I30" s="362"/>
      <c r="J30" s="362"/>
      <c r="K30" s="362"/>
      <c r="L30" s="362"/>
      <c r="M30" s="362"/>
      <c r="N30" s="362"/>
      <c r="O30" s="362"/>
      <c r="P30" s="362"/>
      <c r="Q30" s="16"/>
    </row>
    <row r="31" spans="1:31" ht="30" customHeight="1">
      <c r="A31" s="92" t="s">
        <v>53</v>
      </c>
      <c r="B31" s="362" t="s">
        <v>54</v>
      </c>
      <c r="C31" s="362"/>
      <c r="D31" s="362"/>
      <c r="E31" s="362"/>
      <c r="F31" s="362"/>
      <c r="G31" s="362"/>
      <c r="H31" s="362"/>
      <c r="I31" s="362"/>
      <c r="J31" s="362"/>
      <c r="K31" s="362"/>
      <c r="L31" s="362"/>
      <c r="M31" s="362"/>
      <c r="N31" s="362"/>
      <c r="O31" s="362"/>
      <c r="P31" s="362"/>
      <c r="Q31" s="16"/>
    </row>
    <row r="32" spans="1:31" ht="30" customHeight="1">
      <c r="A32" s="20" t="s">
        <v>55</v>
      </c>
      <c r="B32" s="20"/>
      <c r="C32" s="20"/>
      <c r="D32" s="95"/>
      <c r="E32" s="150"/>
      <c r="F32" s="16"/>
      <c r="G32" s="151"/>
      <c r="H32" s="16"/>
      <c r="I32" s="3" t="s">
        <v>100</v>
      </c>
      <c r="J32" s="255"/>
      <c r="K32" s="93"/>
      <c r="L32" s="94" t="s">
        <v>56</v>
      </c>
      <c r="M32" s="95"/>
      <c r="N32" s="152"/>
      <c r="O32" s="153"/>
      <c r="P32" s="96" t="s">
        <v>57</v>
      </c>
    </row>
    <row r="33" spans="1:31" ht="8.15" customHeight="1">
      <c r="A33" s="20"/>
      <c r="B33" s="20"/>
      <c r="C33" s="20"/>
      <c r="D33" s="20"/>
      <c r="E33" s="20"/>
      <c r="F33" s="16"/>
      <c r="G33" s="16"/>
      <c r="H33" s="16"/>
      <c r="I33" s="98"/>
      <c r="J33" s="254"/>
      <c r="K33" s="24"/>
      <c r="L33" s="16"/>
      <c r="M33" s="16"/>
      <c r="N33" s="3"/>
    </row>
    <row r="34" spans="1:31" ht="14.15" customHeight="1">
      <c r="A34" s="99" t="s">
        <v>58</v>
      </c>
      <c r="B34" s="100" t="s">
        <v>59</v>
      </c>
      <c r="C34" s="101" t="s">
        <v>60</v>
      </c>
      <c r="D34" s="102"/>
      <c r="E34" s="102"/>
      <c r="F34" s="103"/>
      <c r="G34" s="103"/>
      <c r="H34" s="103"/>
      <c r="I34" s="104"/>
      <c r="J34" s="256"/>
      <c r="K34" s="105"/>
      <c r="L34" s="103"/>
      <c r="M34" s="103"/>
      <c r="N34" s="106"/>
      <c r="O34" s="106"/>
      <c r="P34" s="107"/>
    </row>
    <row r="35" spans="1:31" s="158" customFormat="1" ht="8.15" customHeight="1" thickBot="1">
      <c r="A35" s="154"/>
      <c r="B35" s="155"/>
      <c r="C35" s="156"/>
      <c r="D35" s="156"/>
      <c r="E35" s="156"/>
      <c r="F35" s="156"/>
      <c r="G35" s="156"/>
      <c r="H35" s="156"/>
      <c r="I35" s="156"/>
      <c r="J35" s="257"/>
      <c r="K35" s="156"/>
      <c r="L35" s="156"/>
      <c r="M35" s="156"/>
      <c r="N35" s="156"/>
      <c r="O35" s="156"/>
      <c r="P35" s="156"/>
      <c r="Q35" s="157"/>
    </row>
    <row r="36" spans="1:31" ht="8.15" customHeight="1" thickTop="1">
      <c r="A36" s="16"/>
      <c r="B36" s="20"/>
      <c r="C36" s="20"/>
      <c r="D36" s="20"/>
      <c r="E36" s="20"/>
      <c r="F36" s="16"/>
      <c r="G36" s="20"/>
      <c r="H36" s="16"/>
      <c r="I36" s="159"/>
      <c r="J36" s="258"/>
      <c r="K36" s="160"/>
      <c r="L36" s="16"/>
      <c r="M36" s="16"/>
      <c r="N36" s="3"/>
      <c r="P36" s="108"/>
      <c r="Q36" s="161"/>
      <c r="R36" s="161"/>
      <c r="S36" s="161"/>
    </row>
    <row r="37" spans="1:31" ht="16" customHeight="1" thickBot="1">
      <c r="A37" s="162" t="s">
        <v>101</v>
      </c>
      <c r="B37" s="20"/>
      <c r="C37" s="20"/>
      <c r="D37" s="20"/>
      <c r="E37" s="20"/>
      <c r="F37" s="16"/>
      <c r="G37" s="20"/>
      <c r="H37" s="16"/>
      <c r="I37" s="159"/>
      <c r="J37" s="258"/>
      <c r="K37" s="160"/>
      <c r="L37" s="16"/>
      <c r="M37" s="16"/>
      <c r="N37" s="161"/>
      <c r="O37" s="161"/>
      <c r="P37" s="108"/>
      <c r="Q37" s="161"/>
      <c r="R37" s="161"/>
      <c r="S37" s="161"/>
    </row>
    <row r="38" spans="1:31" s="164" customFormat="1" ht="16" customHeight="1" thickBot="1">
      <c r="A38" s="363" t="s">
        <v>102</v>
      </c>
      <c r="B38" s="364"/>
      <c r="C38" s="364"/>
      <c r="D38" s="364"/>
      <c r="E38" s="365"/>
      <c r="F38" s="163"/>
      <c r="H38" s="366" t="s">
        <v>103</v>
      </c>
      <c r="I38" s="367"/>
      <c r="J38" s="367"/>
      <c r="K38" s="367"/>
      <c r="L38" s="368"/>
      <c r="N38" s="369"/>
      <c r="O38" s="369"/>
      <c r="P38" s="165"/>
      <c r="Q38" s="165"/>
      <c r="R38" s="165"/>
      <c r="S38" s="165"/>
    </row>
    <row r="39" spans="1:31" s="97" customFormat="1" ht="14.15" customHeight="1" thickBot="1">
      <c r="A39" s="264" t="s">
        <v>104</v>
      </c>
      <c r="B39" s="265"/>
      <c r="C39" s="266"/>
      <c r="D39" s="266"/>
      <c r="E39" s="267"/>
      <c r="F39" s="166"/>
      <c r="H39" s="282" t="s">
        <v>105</v>
      </c>
      <c r="I39" s="283"/>
      <c r="J39" s="284"/>
      <c r="K39" s="282" t="s">
        <v>106</v>
      </c>
      <c r="L39" s="285"/>
      <c r="N39" s="165"/>
      <c r="O39" s="165"/>
      <c r="P39" s="165"/>
      <c r="Q39" s="165"/>
      <c r="R39" s="165"/>
      <c r="S39" s="165"/>
      <c r="U39" s="167"/>
      <c r="V39" s="167"/>
      <c r="W39" s="167"/>
      <c r="X39" s="167"/>
      <c r="Y39" s="167"/>
      <c r="Z39" s="167"/>
      <c r="AA39" s="167"/>
      <c r="AB39" s="167"/>
      <c r="AC39" s="167"/>
      <c r="AD39" s="167"/>
      <c r="AE39" s="167"/>
    </row>
    <row r="40" spans="1:31" ht="14.15" customHeight="1">
      <c r="A40" s="268"/>
      <c r="B40" s="269"/>
      <c r="C40" s="269"/>
      <c r="D40" s="269"/>
      <c r="E40" s="270"/>
      <c r="F40" s="168"/>
      <c r="H40" s="388" t="s">
        <v>107</v>
      </c>
      <c r="I40" s="389"/>
      <c r="J40" s="390"/>
      <c r="K40" s="286" t="s">
        <v>108</v>
      </c>
      <c r="L40" s="287"/>
      <c r="N40" s="169"/>
      <c r="O40" s="169"/>
      <c r="P40" s="169"/>
      <c r="Q40" s="169"/>
      <c r="R40" s="169"/>
      <c r="S40" s="169"/>
    </row>
    <row r="41" spans="1:31" ht="12" customHeight="1">
      <c r="A41" s="350" t="s">
        <v>109</v>
      </c>
      <c r="B41" s="351"/>
      <c r="C41" s="351"/>
      <c r="D41" s="351"/>
      <c r="E41" s="352"/>
      <c r="F41" s="170"/>
      <c r="H41" s="353" t="s">
        <v>110</v>
      </c>
      <c r="I41" s="354"/>
      <c r="J41" s="355"/>
      <c r="K41" s="288" t="s">
        <v>111</v>
      </c>
      <c r="L41" s="289"/>
      <c r="N41" s="172"/>
      <c r="O41" s="171"/>
      <c r="P41" s="171"/>
      <c r="Q41" s="171"/>
      <c r="R41" s="172"/>
      <c r="S41" s="172"/>
    </row>
    <row r="42" spans="1:31" ht="12" customHeight="1">
      <c r="A42" s="271"/>
      <c r="B42" s="272"/>
      <c r="C42" s="272" t="s">
        <v>112</v>
      </c>
      <c r="D42" s="272"/>
      <c r="E42" s="273"/>
      <c r="F42" s="173"/>
      <c r="H42" s="356"/>
      <c r="I42" s="357"/>
      <c r="J42" s="358"/>
      <c r="K42" s="290"/>
      <c r="L42" s="291"/>
      <c r="N42" s="176"/>
      <c r="O42" s="174"/>
      <c r="P42" s="174"/>
      <c r="Q42" s="174"/>
      <c r="R42" s="175"/>
      <c r="S42" s="174"/>
    </row>
    <row r="43" spans="1:31" ht="12" customHeight="1">
      <c r="A43" s="274" t="s">
        <v>113</v>
      </c>
      <c r="B43" s="275"/>
      <c r="C43" s="276"/>
      <c r="D43" s="276"/>
      <c r="E43" s="273"/>
      <c r="F43" s="173"/>
      <c r="H43" s="292" t="s">
        <v>114</v>
      </c>
      <c r="I43" s="293"/>
      <c r="J43" s="294"/>
      <c r="K43" s="295" t="s">
        <v>115</v>
      </c>
      <c r="L43" s="296"/>
      <c r="N43" s="176"/>
      <c r="O43" s="174"/>
      <c r="P43" s="174"/>
      <c r="Q43" s="174"/>
      <c r="R43" s="176"/>
      <c r="S43" s="174"/>
    </row>
    <row r="44" spans="1:31" ht="12" customHeight="1">
      <c r="A44" s="277" t="s">
        <v>116</v>
      </c>
      <c r="B44" s="276" t="s">
        <v>117</v>
      </c>
      <c r="C44" s="276"/>
      <c r="D44" s="276"/>
      <c r="E44" s="273"/>
      <c r="F44" s="173"/>
      <c r="H44" s="278" t="s">
        <v>118</v>
      </c>
      <c r="I44" s="297"/>
      <c r="J44" s="298"/>
      <c r="K44" s="278" t="s">
        <v>119</v>
      </c>
      <c r="L44" s="296"/>
      <c r="N44" s="176"/>
      <c r="O44" s="174"/>
      <c r="P44" s="174"/>
      <c r="Q44" s="174"/>
      <c r="R44" s="176"/>
      <c r="S44" s="174"/>
    </row>
    <row r="45" spans="1:31" ht="12" customHeight="1">
      <c r="A45" s="277"/>
      <c r="B45" s="276"/>
      <c r="C45" s="276"/>
      <c r="D45" s="276"/>
      <c r="E45" s="273"/>
      <c r="F45" s="173"/>
      <c r="H45" s="278" t="s">
        <v>120</v>
      </c>
      <c r="I45" s="297"/>
      <c r="J45" s="298"/>
      <c r="K45" s="278" t="s">
        <v>121</v>
      </c>
      <c r="L45" s="296"/>
      <c r="N45" s="176"/>
      <c r="O45" s="174"/>
      <c r="P45" s="174"/>
      <c r="Q45" s="174"/>
      <c r="R45" s="176"/>
      <c r="S45" s="174"/>
    </row>
    <row r="46" spans="1:31" ht="12" customHeight="1">
      <c r="A46" s="277" t="s">
        <v>122</v>
      </c>
      <c r="B46" s="276" t="s">
        <v>117</v>
      </c>
      <c r="C46" s="276"/>
      <c r="D46" s="276"/>
      <c r="E46" s="273"/>
      <c r="F46" s="173"/>
      <c r="H46" s="278" t="s">
        <v>123</v>
      </c>
      <c r="I46" s="297"/>
      <c r="J46" s="298"/>
      <c r="K46" s="278" t="s">
        <v>124</v>
      </c>
      <c r="L46" s="299"/>
      <c r="N46" s="176"/>
      <c r="O46" s="174"/>
      <c r="P46" s="174"/>
      <c r="Q46" s="174"/>
      <c r="R46" s="176"/>
      <c r="S46" s="177"/>
    </row>
    <row r="47" spans="1:31" ht="12" customHeight="1">
      <c r="A47" s="277"/>
      <c r="B47" s="276"/>
      <c r="C47" s="276"/>
      <c r="D47" s="276"/>
      <c r="E47" s="273"/>
      <c r="F47" s="173"/>
      <c r="H47" s="278" t="s">
        <v>125</v>
      </c>
      <c r="I47" s="297"/>
      <c r="J47" s="300"/>
      <c r="K47" s="278"/>
      <c r="L47" s="301"/>
      <c r="N47" s="176"/>
      <c r="O47" s="174"/>
      <c r="P47" s="174"/>
      <c r="Q47" s="174"/>
      <c r="R47" s="176"/>
      <c r="S47" s="174"/>
    </row>
    <row r="48" spans="1:31" s="106" customFormat="1" ht="12" customHeight="1" thickBot="1">
      <c r="A48" s="278" t="s">
        <v>126</v>
      </c>
      <c r="B48" s="276" t="s">
        <v>117</v>
      </c>
      <c r="C48" s="276"/>
      <c r="D48" s="276" t="s">
        <v>127</v>
      </c>
      <c r="E48" s="273"/>
      <c r="F48" s="102"/>
      <c r="H48" s="278" t="s">
        <v>49</v>
      </c>
      <c r="I48" s="297"/>
      <c r="J48" s="302"/>
      <c r="K48" s="278" t="s">
        <v>38</v>
      </c>
      <c r="L48" s="303"/>
      <c r="N48" s="176"/>
      <c r="O48" s="174"/>
      <c r="P48" s="174"/>
      <c r="Q48" s="174"/>
      <c r="R48" s="176"/>
      <c r="S48" s="174"/>
    </row>
    <row r="49" spans="1:19" ht="6" customHeight="1" thickTop="1" thickBot="1">
      <c r="A49" s="279"/>
      <c r="B49" s="280"/>
      <c r="C49" s="280"/>
      <c r="D49" s="280"/>
      <c r="E49" s="281"/>
      <c r="F49" s="173"/>
      <c r="H49" s="304"/>
      <c r="I49" s="305"/>
      <c r="J49" s="306"/>
      <c r="K49" s="305"/>
      <c r="L49" s="307"/>
      <c r="N49" s="165"/>
      <c r="O49" s="178"/>
      <c r="P49" s="178"/>
      <c r="Q49" s="178"/>
      <c r="R49" s="178"/>
      <c r="S49" s="165"/>
    </row>
    <row r="50" spans="1:19" ht="8.15" customHeight="1">
      <c r="G50" s="179"/>
      <c r="N50" s="161"/>
      <c r="O50" s="161"/>
      <c r="P50" s="108"/>
      <c r="Q50" s="161"/>
      <c r="R50" s="161"/>
      <c r="S50" s="161"/>
    </row>
    <row r="51" spans="1:19">
      <c r="N51" s="161"/>
      <c r="O51" s="161"/>
      <c r="P51" s="108"/>
    </row>
  </sheetData>
  <mergeCells count="14">
    <mergeCell ref="H42:J42"/>
    <mergeCell ref="B31:P31"/>
    <mergeCell ref="A38:E38"/>
    <mergeCell ref="H38:L38"/>
    <mergeCell ref="N38:O38"/>
    <mergeCell ref="H40:J40"/>
    <mergeCell ref="A41:E41"/>
    <mergeCell ref="H41:J41"/>
    <mergeCell ref="B30:P30"/>
    <mergeCell ref="I9:L9"/>
    <mergeCell ref="N9:P9"/>
    <mergeCell ref="A11:E13"/>
    <mergeCell ref="G11:G13"/>
    <mergeCell ref="A26:E26"/>
  </mergeCells>
  <pageMargins left="0.7" right="0.7" top="0.75" bottom="0.75" header="0.3" footer="0.3"/>
  <pageSetup scale="62"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70"/>
  <sheetViews>
    <sheetView topLeftCell="A4" zoomScale="80" zoomScaleNormal="80" workbookViewId="0">
      <pane xSplit="7" ySplit="2" topLeftCell="H6" activePane="bottomRight" state="frozen"/>
      <selection activeCell="A4" sqref="A4"/>
      <selection pane="topRight" activeCell="H4" sqref="H4"/>
      <selection pane="bottomLeft" activeCell="A6" sqref="A6"/>
      <selection pane="bottomRight" activeCell="A4" sqref="A1:XFD1048576"/>
    </sheetView>
  </sheetViews>
  <sheetFormatPr defaultColWidth="9" defaultRowHeight="14.5"/>
  <cols>
    <col min="1" max="1" width="10.08203125" style="2" customWidth="1"/>
    <col min="2" max="2" width="41.58203125" style="2" customWidth="1"/>
    <col min="3" max="3" width="13.33203125" style="201" bestFit="1" customWidth="1"/>
    <col min="4" max="4" width="7.58203125" style="182" bestFit="1" customWidth="1"/>
    <col min="5" max="5" width="8.58203125" style="182" bestFit="1" customWidth="1"/>
    <col min="6" max="6" width="10.08203125" style="182" customWidth="1"/>
    <col min="7" max="7" width="1.58203125" style="183" customWidth="1"/>
    <col min="8" max="8" width="10.83203125" style="182" bestFit="1" customWidth="1"/>
    <col min="9" max="9" width="1.58203125" style="183" customWidth="1"/>
    <col min="10" max="10" width="10.83203125" style="182" customWidth="1"/>
    <col min="11" max="11" width="1.58203125" style="183" customWidth="1"/>
    <col min="12" max="12" width="12" style="182" customWidth="1"/>
    <col min="13" max="13" width="1.58203125" style="183" customWidth="1"/>
    <col min="14" max="14" width="9.33203125" style="308" customWidth="1"/>
    <col min="15" max="16384" width="9" style="2"/>
  </cols>
  <sheetData>
    <row r="1" spans="1:14" ht="15.5">
      <c r="A1" s="348" t="s">
        <v>202</v>
      </c>
      <c r="B1" s="232"/>
      <c r="C1" s="181"/>
      <c r="G1" s="182"/>
      <c r="I1" s="182"/>
      <c r="K1" s="182"/>
      <c r="M1" s="182"/>
    </row>
    <row r="2" spans="1:14">
      <c r="A2" s="334" t="s">
        <v>204</v>
      </c>
      <c r="C2" s="181"/>
      <c r="G2" s="182"/>
      <c r="I2" s="182"/>
      <c r="K2" s="182"/>
      <c r="M2" s="182"/>
    </row>
    <row r="3" spans="1:14">
      <c r="A3" s="333"/>
      <c r="C3" s="181"/>
      <c r="G3" s="182"/>
      <c r="I3" s="182"/>
      <c r="K3" s="182"/>
      <c r="M3" s="182"/>
    </row>
    <row r="4" spans="1:14">
      <c r="A4" s="195"/>
      <c r="B4" s="392" t="s">
        <v>203</v>
      </c>
      <c r="C4" s="392"/>
      <c r="D4" s="392"/>
      <c r="E4" s="392"/>
      <c r="F4" s="392"/>
      <c r="G4" s="392"/>
      <c r="H4" s="392"/>
      <c r="I4" s="392"/>
      <c r="J4" s="392"/>
      <c r="M4" s="182"/>
    </row>
    <row r="5" spans="1:14" s="190" customFormat="1" ht="30" customHeight="1">
      <c r="A5" s="184"/>
      <c r="B5" s="185" t="s">
        <v>128</v>
      </c>
      <c r="C5" s="186" t="s">
        <v>0</v>
      </c>
      <c r="D5" s="186" t="s">
        <v>1</v>
      </c>
      <c r="E5" s="186" t="s">
        <v>2</v>
      </c>
      <c r="F5" s="186" t="s">
        <v>129</v>
      </c>
      <c r="G5" s="187"/>
      <c r="H5" s="186" t="s">
        <v>130</v>
      </c>
      <c r="I5" s="188"/>
      <c r="J5" s="189" t="s">
        <v>131</v>
      </c>
      <c r="K5" s="188"/>
      <c r="L5" s="233" t="s">
        <v>205</v>
      </c>
      <c r="M5" s="188"/>
      <c r="N5" s="347" t="s">
        <v>231</v>
      </c>
    </row>
    <row r="6" spans="1:14" s="195" customFormat="1" ht="15" customHeight="1">
      <c r="A6" s="191" t="s">
        <v>3</v>
      </c>
      <c r="B6" s="391" t="s">
        <v>132</v>
      </c>
      <c r="C6" s="391"/>
      <c r="D6" s="391"/>
      <c r="E6" s="391"/>
      <c r="F6" s="391"/>
      <c r="G6" s="121"/>
      <c r="H6" s="192"/>
      <c r="I6" s="193"/>
      <c r="J6" s="194"/>
      <c r="K6" s="193"/>
      <c r="L6" s="194"/>
      <c r="M6" s="349"/>
      <c r="N6" s="309"/>
    </row>
    <row r="7" spans="1:14" s="195" customFormat="1">
      <c r="A7" s="114" t="s">
        <v>4</v>
      </c>
      <c r="B7" s="196" t="s">
        <v>5</v>
      </c>
      <c r="C7" s="197"/>
      <c r="D7" s="197"/>
      <c r="E7" s="197"/>
      <c r="F7" s="197"/>
      <c r="G7" s="198"/>
      <c r="H7" s="197"/>
      <c r="I7" s="198"/>
      <c r="J7" s="197"/>
      <c r="K7" s="198"/>
      <c r="L7" s="197"/>
      <c r="M7" s="198"/>
      <c r="N7" s="310"/>
    </row>
    <row r="8" spans="1:14">
      <c r="A8" s="118"/>
      <c r="B8" s="118" t="s">
        <v>6</v>
      </c>
      <c r="C8" s="119" t="s">
        <v>7</v>
      </c>
      <c r="D8" s="119">
        <v>7</v>
      </c>
      <c r="E8" s="120">
        <v>1200</v>
      </c>
      <c r="F8" s="120">
        <v>8400</v>
      </c>
      <c r="H8" s="120"/>
      <c r="I8" s="199"/>
      <c r="J8" s="120">
        <f t="shared" ref="J8:J14" si="0">F8</f>
        <v>8400</v>
      </c>
      <c r="K8" s="199"/>
      <c r="L8" s="120"/>
      <c r="M8" s="199"/>
      <c r="N8" s="311"/>
    </row>
    <row r="9" spans="1:14">
      <c r="A9" s="118"/>
      <c r="B9" s="118" t="s">
        <v>8</v>
      </c>
      <c r="C9" s="119" t="s">
        <v>133</v>
      </c>
      <c r="D9" s="119">
        <v>300</v>
      </c>
      <c r="E9" s="120">
        <f>F9/300</f>
        <v>70.400000000000006</v>
      </c>
      <c r="F9" s="120">
        <v>21120</v>
      </c>
      <c r="H9" s="120"/>
      <c r="I9" s="199"/>
      <c r="J9" s="120">
        <f t="shared" si="0"/>
        <v>21120</v>
      </c>
      <c r="K9" s="199"/>
      <c r="L9" s="120"/>
      <c r="M9" s="199"/>
      <c r="N9" s="311"/>
    </row>
    <row r="10" spans="1:14">
      <c r="A10" s="118"/>
      <c r="B10" s="118" t="s">
        <v>10</v>
      </c>
      <c r="C10" s="119" t="s">
        <v>134</v>
      </c>
      <c r="D10" s="119">
        <v>300</v>
      </c>
      <c r="E10" s="120">
        <v>60</v>
      </c>
      <c r="F10" s="120">
        <v>18000</v>
      </c>
      <c r="H10" s="120"/>
      <c r="I10" s="199"/>
      <c r="J10" s="120">
        <f t="shared" si="0"/>
        <v>18000</v>
      </c>
      <c r="K10" s="199"/>
      <c r="L10" s="120"/>
      <c r="M10" s="199"/>
      <c r="N10" s="311"/>
    </row>
    <row r="11" spans="1:14">
      <c r="A11" s="118"/>
      <c r="B11" s="118" t="s">
        <v>135</v>
      </c>
      <c r="C11" s="119" t="s">
        <v>7</v>
      </c>
      <c r="D11" s="119">
        <v>10</v>
      </c>
      <c r="E11" s="120">
        <v>60</v>
      </c>
      <c r="F11" s="120">
        <v>600</v>
      </c>
      <c r="H11" s="120"/>
      <c r="I11" s="199"/>
      <c r="J11" s="120">
        <f t="shared" si="0"/>
        <v>600</v>
      </c>
      <c r="K11" s="199"/>
      <c r="L11" s="120"/>
      <c r="M11" s="199"/>
      <c r="N11" s="311"/>
    </row>
    <row r="12" spans="1:14">
      <c r="A12" s="118"/>
      <c r="B12" s="118" t="s">
        <v>136</v>
      </c>
      <c r="C12" s="119" t="s">
        <v>7</v>
      </c>
      <c r="D12" s="119">
        <v>14</v>
      </c>
      <c r="E12" s="120">
        <v>60</v>
      </c>
      <c r="F12" s="120">
        <v>840</v>
      </c>
      <c r="H12" s="120"/>
      <c r="I12" s="199"/>
      <c r="J12" s="120">
        <f t="shared" si="0"/>
        <v>840</v>
      </c>
      <c r="K12" s="199"/>
      <c r="L12" s="120"/>
      <c r="M12" s="199"/>
      <c r="N12" s="311"/>
    </row>
    <row r="13" spans="1:14">
      <c r="A13" s="118"/>
      <c r="B13" s="118" t="s">
        <v>137</v>
      </c>
      <c r="C13" s="119" t="s">
        <v>7</v>
      </c>
      <c r="D13" s="119" t="s">
        <v>138</v>
      </c>
      <c r="E13" s="120">
        <v>60</v>
      </c>
      <c r="F13" s="120">
        <v>1680</v>
      </c>
      <c r="H13" s="120"/>
      <c r="I13" s="199"/>
      <c r="J13" s="120">
        <f t="shared" si="0"/>
        <v>1680</v>
      </c>
      <c r="K13" s="199"/>
      <c r="L13" s="120"/>
      <c r="M13" s="199"/>
      <c r="N13" s="311"/>
    </row>
    <row r="14" spans="1:14" ht="21.65" customHeight="1">
      <c r="A14" s="118"/>
      <c r="B14" s="118" t="s">
        <v>9</v>
      </c>
      <c r="C14" s="119" t="s">
        <v>10</v>
      </c>
      <c r="D14" s="119">
        <v>300</v>
      </c>
      <c r="E14" s="120">
        <v>10</v>
      </c>
      <c r="F14" s="120">
        <v>3000</v>
      </c>
      <c r="H14" s="120"/>
      <c r="I14" s="199"/>
      <c r="J14" s="120">
        <f t="shared" si="0"/>
        <v>3000</v>
      </c>
      <c r="K14" s="199"/>
      <c r="L14" s="120"/>
      <c r="M14" s="199"/>
      <c r="N14" s="311"/>
    </row>
    <row r="15" spans="1:14">
      <c r="A15" s="118"/>
      <c r="B15" s="118" t="s">
        <v>11</v>
      </c>
      <c r="C15" s="119" t="s">
        <v>7</v>
      </c>
      <c r="D15" s="119">
        <v>21</v>
      </c>
      <c r="E15" s="120">
        <v>450</v>
      </c>
      <c r="F15" s="120">
        <v>9450</v>
      </c>
      <c r="H15" s="120">
        <f>F15</f>
        <v>9450</v>
      </c>
      <c r="I15" s="199"/>
      <c r="J15" s="120"/>
      <c r="K15" s="199"/>
      <c r="L15" s="120"/>
      <c r="M15" s="199"/>
      <c r="N15" s="311"/>
    </row>
    <row r="16" spans="1:14">
      <c r="A16" s="118"/>
      <c r="B16" s="118" t="s">
        <v>12</v>
      </c>
      <c r="C16" s="119" t="s">
        <v>13</v>
      </c>
      <c r="D16" s="119">
        <v>7</v>
      </c>
      <c r="E16" s="120">
        <v>1000</v>
      </c>
      <c r="F16" s="120">
        <v>7000</v>
      </c>
      <c r="H16" s="120">
        <f>F16</f>
        <v>7000</v>
      </c>
      <c r="I16" s="199"/>
      <c r="J16" s="120"/>
      <c r="K16" s="199"/>
      <c r="L16" s="120"/>
      <c r="M16" s="199"/>
      <c r="N16" s="311"/>
    </row>
    <row r="17" spans="1:14">
      <c r="A17" s="118"/>
      <c r="B17" s="118" t="s">
        <v>14</v>
      </c>
      <c r="C17" s="119" t="s">
        <v>15</v>
      </c>
      <c r="D17" s="119">
        <v>1</v>
      </c>
      <c r="E17" s="120">
        <v>500</v>
      </c>
      <c r="F17" s="120">
        <v>740</v>
      </c>
      <c r="H17" s="120"/>
      <c r="I17" s="199"/>
      <c r="J17" s="120">
        <f>F17</f>
        <v>740</v>
      </c>
      <c r="K17" s="199"/>
      <c r="L17" s="120"/>
      <c r="M17" s="199"/>
      <c r="N17" s="311"/>
    </row>
    <row r="18" spans="1:14">
      <c r="A18" s="118"/>
      <c r="B18" s="118" t="s">
        <v>16</v>
      </c>
      <c r="C18" s="119" t="s">
        <v>15</v>
      </c>
      <c r="D18" s="119">
        <v>1</v>
      </c>
      <c r="E18" s="120">
        <v>290</v>
      </c>
      <c r="F18" s="120">
        <v>290</v>
      </c>
      <c r="H18" s="120"/>
      <c r="I18" s="199"/>
      <c r="J18" s="120">
        <f>F18</f>
        <v>290</v>
      </c>
      <c r="K18" s="199"/>
      <c r="L18" s="120"/>
      <c r="M18" s="199"/>
      <c r="N18" s="311"/>
    </row>
    <row r="19" spans="1:14">
      <c r="A19" s="118"/>
      <c r="B19" s="121" t="s">
        <v>17</v>
      </c>
      <c r="C19" s="122"/>
      <c r="D19" s="123"/>
      <c r="E19" s="123"/>
      <c r="F19" s="124">
        <f>SUM(F8:F18)</f>
        <v>71120</v>
      </c>
      <c r="G19" s="200"/>
      <c r="H19" s="124">
        <f>SUM(H8:H18)</f>
        <v>16450</v>
      </c>
      <c r="I19" s="124"/>
      <c r="J19" s="124">
        <f t="shared" ref="J19" si="1">SUM(J8:J18)</f>
        <v>54670</v>
      </c>
      <c r="K19" s="124"/>
      <c r="L19" s="124">
        <f>+Detailed_Exp_1!K4</f>
        <v>49350</v>
      </c>
      <c r="M19" s="215"/>
      <c r="N19" s="312">
        <f>L19/J19</f>
        <v>0.90268886043533936</v>
      </c>
    </row>
    <row r="21" spans="1:14" s="195" customFormat="1">
      <c r="A21" s="114" t="s">
        <v>69</v>
      </c>
      <c r="B21" s="115" t="s">
        <v>84</v>
      </c>
      <c r="C21" s="116"/>
      <c r="D21" s="117"/>
      <c r="E21" s="117"/>
      <c r="F21" s="117"/>
      <c r="G21" s="198"/>
      <c r="H21" s="117"/>
      <c r="I21" s="202"/>
      <c r="J21" s="117"/>
      <c r="K21" s="202"/>
      <c r="L21" s="117"/>
      <c r="M21" s="202"/>
      <c r="N21" s="313"/>
    </row>
    <row r="22" spans="1:14">
      <c r="A22" s="118"/>
      <c r="B22" s="118" t="s">
        <v>85</v>
      </c>
      <c r="C22" s="119" t="s">
        <v>86</v>
      </c>
      <c r="D22" s="119">
        <v>6</v>
      </c>
      <c r="E22" s="120">
        <v>2400</v>
      </c>
      <c r="F22" s="120">
        <f>D22*E22</f>
        <v>14400</v>
      </c>
      <c r="H22" s="120"/>
      <c r="I22" s="199"/>
      <c r="J22" s="120">
        <f>F22</f>
        <v>14400</v>
      </c>
      <c r="K22" s="199"/>
      <c r="L22" s="120"/>
      <c r="M22" s="199"/>
      <c r="N22" s="311"/>
    </row>
    <row r="23" spans="1:14">
      <c r="A23" s="118"/>
      <c r="B23" s="118" t="s">
        <v>87</v>
      </c>
      <c r="C23" s="119" t="s">
        <v>86</v>
      </c>
      <c r="D23" s="119">
        <v>6</v>
      </c>
      <c r="E23" s="120">
        <v>1100</v>
      </c>
      <c r="F23" s="120">
        <f>D23*E23</f>
        <v>6600</v>
      </c>
      <c r="H23" s="120"/>
      <c r="I23" s="199"/>
      <c r="J23" s="120">
        <f>F23</f>
        <v>6600</v>
      </c>
      <c r="K23" s="199"/>
      <c r="L23" s="120"/>
      <c r="M23" s="199"/>
      <c r="N23" s="311"/>
    </row>
    <row r="24" spans="1:14">
      <c r="A24" s="118"/>
      <c r="B24" s="118" t="s">
        <v>88</v>
      </c>
      <c r="C24" s="119" t="s">
        <v>86</v>
      </c>
      <c r="D24" s="119" t="s">
        <v>139</v>
      </c>
      <c r="E24" s="120">
        <v>700</v>
      </c>
      <c r="F24" s="120">
        <f>6*2*E24</f>
        <v>8400</v>
      </c>
      <c r="H24" s="120">
        <f>F24</f>
        <v>8400</v>
      </c>
      <c r="I24" s="199"/>
      <c r="J24" s="120"/>
      <c r="K24" s="199"/>
      <c r="L24" s="120"/>
      <c r="M24" s="199"/>
      <c r="N24" s="311"/>
    </row>
    <row r="25" spans="1:14">
      <c r="A25" s="114"/>
      <c r="B25" s="121" t="s">
        <v>17</v>
      </c>
      <c r="C25" s="122"/>
      <c r="D25" s="123"/>
      <c r="E25" s="123"/>
      <c r="F25" s="124">
        <f>SUM(F22:F24)</f>
        <v>29400</v>
      </c>
      <c r="G25" s="200"/>
      <c r="H25" s="124">
        <f>SUM(H22:H24)</f>
        <v>8400</v>
      </c>
      <c r="I25" s="124"/>
      <c r="J25" s="124">
        <f t="shared" ref="J25" si="2">SUM(J22:J24)</f>
        <v>21000</v>
      </c>
      <c r="K25" s="124"/>
      <c r="L25" s="124">
        <f>+Detailed_Exp_1!K5</f>
        <v>11000</v>
      </c>
      <c r="M25" s="215"/>
      <c r="N25" s="312">
        <f>L25/J25</f>
        <v>0.52380952380952384</v>
      </c>
    </row>
    <row r="27" spans="1:14" ht="15" thickBot="1">
      <c r="B27" s="203" t="s">
        <v>140</v>
      </c>
      <c r="C27" s="204"/>
      <c r="D27" s="205"/>
      <c r="E27" s="205"/>
      <c r="F27" s="206">
        <f>F25+F19</f>
        <v>100520</v>
      </c>
      <c r="G27" s="205"/>
      <c r="H27" s="206">
        <f t="shared" ref="H27" si="3">H25+H19</f>
        <v>24850</v>
      </c>
      <c r="I27" s="206"/>
      <c r="J27" s="206">
        <f>J25+J19</f>
        <v>75670</v>
      </c>
      <c r="K27" s="206"/>
      <c r="L27" s="206">
        <f>L25+L19</f>
        <v>60350</v>
      </c>
      <c r="M27" s="198"/>
      <c r="N27" s="312">
        <f>L27/J27</f>
        <v>0.79754195850403065</v>
      </c>
    </row>
    <row r="29" spans="1:14" ht="15" customHeight="1">
      <c r="A29" s="191" t="s">
        <v>91</v>
      </c>
      <c r="B29" s="332" t="s">
        <v>92</v>
      </c>
      <c r="C29" s="192"/>
      <c r="D29" s="192"/>
      <c r="E29" s="192"/>
      <c r="F29" s="192"/>
    </row>
    <row r="30" spans="1:14" s="195" customFormat="1">
      <c r="A30" s="114" t="s">
        <v>93</v>
      </c>
      <c r="B30" s="207" t="s">
        <v>141</v>
      </c>
      <c r="C30" s="116"/>
      <c r="D30" s="117"/>
      <c r="E30" s="117"/>
      <c r="F30" s="117"/>
      <c r="G30" s="198"/>
      <c r="H30" s="117"/>
      <c r="I30" s="202"/>
      <c r="J30" s="117"/>
      <c r="K30" s="202"/>
      <c r="L30" s="117"/>
      <c r="M30" s="202"/>
      <c r="N30" s="313"/>
    </row>
    <row r="31" spans="1:14">
      <c r="A31" s="118"/>
      <c r="B31" s="118" t="s">
        <v>142</v>
      </c>
      <c r="C31" s="119" t="s">
        <v>15</v>
      </c>
      <c r="D31" s="119">
        <v>1</v>
      </c>
      <c r="E31" s="120">
        <v>800</v>
      </c>
      <c r="F31" s="120">
        <v>800</v>
      </c>
      <c r="H31" s="120"/>
      <c r="I31" s="199"/>
      <c r="J31" s="120">
        <f t="shared" ref="J31:J37" si="4">F31</f>
        <v>800</v>
      </c>
      <c r="K31" s="199"/>
      <c r="L31" s="120"/>
      <c r="M31" s="199"/>
      <c r="N31" s="311"/>
    </row>
    <row r="32" spans="1:14">
      <c r="A32" s="118"/>
      <c r="B32" s="118" t="s">
        <v>143</v>
      </c>
      <c r="C32" s="119" t="s">
        <v>15</v>
      </c>
      <c r="D32" s="119">
        <v>1</v>
      </c>
      <c r="E32" s="120">
        <v>700</v>
      </c>
      <c r="F32" s="120">
        <v>700</v>
      </c>
      <c r="H32" s="120"/>
      <c r="I32" s="199"/>
      <c r="J32" s="120">
        <f t="shared" si="4"/>
        <v>700</v>
      </c>
      <c r="K32" s="199"/>
      <c r="L32" s="120"/>
      <c r="M32" s="199"/>
      <c r="N32" s="311"/>
    </row>
    <row r="33" spans="1:14">
      <c r="A33" s="118"/>
      <c r="B33" s="118" t="s">
        <v>144</v>
      </c>
      <c r="C33" s="119" t="s">
        <v>15</v>
      </c>
      <c r="D33" s="119">
        <v>1</v>
      </c>
      <c r="E33" s="120">
        <v>200</v>
      </c>
      <c r="F33" s="120">
        <v>200</v>
      </c>
      <c r="H33" s="120"/>
      <c r="I33" s="199"/>
      <c r="J33" s="120">
        <f t="shared" si="4"/>
        <v>200</v>
      </c>
      <c r="K33" s="199"/>
      <c r="L33" s="120"/>
      <c r="M33" s="199"/>
      <c r="N33" s="311"/>
    </row>
    <row r="34" spans="1:14">
      <c r="A34" s="118"/>
      <c r="B34" s="118" t="s">
        <v>145</v>
      </c>
      <c r="C34" s="119" t="s">
        <v>146</v>
      </c>
      <c r="D34" s="119">
        <v>150</v>
      </c>
      <c r="E34" s="120">
        <v>16</v>
      </c>
      <c r="F34" s="120">
        <v>2400</v>
      </c>
      <c r="H34" s="120"/>
      <c r="I34" s="199"/>
      <c r="J34" s="120">
        <f t="shared" si="4"/>
        <v>2400</v>
      </c>
      <c r="K34" s="199"/>
      <c r="L34" s="120"/>
      <c r="M34" s="199"/>
      <c r="N34" s="311"/>
    </row>
    <row r="35" spans="1:14">
      <c r="A35" s="118"/>
      <c r="B35" s="118" t="s">
        <v>147</v>
      </c>
      <c r="C35" s="119" t="s">
        <v>86</v>
      </c>
      <c r="D35" s="119">
        <v>3</v>
      </c>
      <c r="E35" s="120">
        <v>400</v>
      </c>
      <c r="F35" s="120">
        <v>1200</v>
      </c>
      <c r="H35" s="120"/>
      <c r="I35" s="199"/>
      <c r="J35" s="120">
        <f t="shared" si="4"/>
        <v>1200</v>
      </c>
      <c r="K35" s="199"/>
      <c r="L35" s="120"/>
      <c r="M35" s="199"/>
      <c r="N35" s="311"/>
    </row>
    <row r="36" spans="1:14">
      <c r="A36" s="118"/>
      <c r="B36" s="118" t="s">
        <v>148</v>
      </c>
      <c r="C36" s="119" t="s">
        <v>86</v>
      </c>
      <c r="D36" s="119">
        <v>3</v>
      </c>
      <c r="E36" s="120">
        <v>450</v>
      </c>
      <c r="F36" s="120">
        <v>1350</v>
      </c>
      <c r="H36" s="120"/>
      <c r="I36" s="199"/>
      <c r="J36" s="120">
        <f t="shared" si="4"/>
        <v>1350</v>
      </c>
      <c r="K36" s="199"/>
      <c r="L36" s="120"/>
      <c r="M36" s="199"/>
      <c r="N36" s="311"/>
    </row>
    <row r="37" spans="1:14">
      <c r="A37" s="118"/>
      <c r="B37" s="118" t="s">
        <v>149</v>
      </c>
      <c r="C37" s="119" t="s">
        <v>150</v>
      </c>
      <c r="D37" s="119">
        <v>150</v>
      </c>
      <c r="E37" s="120">
        <v>40</v>
      </c>
      <c r="F37" s="120">
        <v>6000</v>
      </c>
      <c r="H37" s="120"/>
      <c r="I37" s="199"/>
      <c r="J37" s="120">
        <f t="shared" si="4"/>
        <v>6000</v>
      </c>
      <c r="K37" s="199"/>
      <c r="L37" s="120"/>
      <c r="M37" s="199"/>
      <c r="N37" s="311"/>
    </row>
    <row r="38" spans="1:14">
      <c r="A38" s="118"/>
      <c r="B38" s="121" t="s">
        <v>17</v>
      </c>
      <c r="C38" s="122"/>
      <c r="D38" s="123"/>
      <c r="E38" s="123"/>
      <c r="F38" s="124">
        <f>SUM(F31:F37)</f>
        <v>12650</v>
      </c>
      <c r="G38" s="200"/>
      <c r="H38" s="124">
        <f>SUM(H31:H37)</f>
        <v>0</v>
      </c>
      <c r="I38" s="124"/>
      <c r="J38" s="124">
        <f t="shared" ref="J38" si="5">SUM(J31:J37)</f>
        <v>12650</v>
      </c>
      <c r="K38" s="124"/>
      <c r="L38" s="124">
        <f>+Detailed_Exp_1!K6</f>
        <v>0</v>
      </c>
      <c r="M38" s="215"/>
      <c r="N38" s="312">
        <f>L38/J38</f>
        <v>0</v>
      </c>
    </row>
    <row r="39" spans="1:14">
      <c r="A39" s="118"/>
      <c r="B39" s="208"/>
      <c r="C39" s="209"/>
      <c r="D39" s="210"/>
      <c r="E39" s="210"/>
      <c r="F39" s="211"/>
      <c r="G39" s="212"/>
      <c r="H39" s="211"/>
      <c r="I39" s="213"/>
      <c r="J39" s="211"/>
      <c r="K39" s="213"/>
      <c r="L39" s="211"/>
      <c r="M39" s="215"/>
      <c r="N39" s="314"/>
    </row>
    <row r="40" spans="1:14">
      <c r="A40" s="114" t="s">
        <v>94</v>
      </c>
      <c r="B40" s="115" t="s">
        <v>84</v>
      </c>
      <c r="C40" s="116"/>
      <c r="D40" s="117"/>
      <c r="E40" s="117"/>
      <c r="F40" s="117"/>
      <c r="G40" s="198"/>
      <c r="H40" s="117"/>
      <c r="I40" s="202"/>
      <c r="J40" s="117"/>
      <c r="K40" s="202"/>
      <c r="L40" s="117"/>
      <c r="M40" s="202"/>
      <c r="N40" s="313"/>
    </row>
    <row r="41" spans="1:14">
      <c r="A41" s="118"/>
      <c r="B41" s="118" t="s">
        <v>85</v>
      </c>
      <c r="C41" s="119" t="s">
        <v>86</v>
      </c>
      <c r="D41" s="119">
        <v>2</v>
      </c>
      <c r="E41" s="120">
        <v>2400</v>
      </c>
      <c r="F41" s="120">
        <f>D41*E41</f>
        <v>4800</v>
      </c>
      <c r="H41" s="120"/>
      <c r="I41" s="199"/>
      <c r="J41" s="120">
        <f>F41</f>
        <v>4800</v>
      </c>
      <c r="K41" s="199"/>
      <c r="L41" s="120"/>
      <c r="M41" s="199"/>
      <c r="N41" s="311"/>
    </row>
    <row r="42" spans="1:14">
      <c r="A42" s="118"/>
      <c r="B42" s="118" t="s">
        <v>87</v>
      </c>
      <c r="C42" s="119" t="s">
        <v>86</v>
      </c>
      <c r="D42" s="119">
        <v>2</v>
      </c>
      <c r="E42" s="120">
        <v>1100</v>
      </c>
      <c r="F42" s="120">
        <f>D42*E42</f>
        <v>2200</v>
      </c>
      <c r="H42" s="120"/>
      <c r="I42" s="199"/>
      <c r="J42" s="120">
        <f>F42</f>
        <v>2200</v>
      </c>
      <c r="K42" s="199"/>
      <c r="L42" s="120"/>
      <c r="M42" s="199"/>
      <c r="N42" s="311"/>
    </row>
    <row r="43" spans="1:14">
      <c r="A43" s="118"/>
      <c r="B43" s="118" t="s">
        <v>88</v>
      </c>
      <c r="C43" s="119" t="s">
        <v>86</v>
      </c>
      <c r="D43" s="119" t="s">
        <v>151</v>
      </c>
      <c r="E43" s="120">
        <v>700</v>
      </c>
      <c r="F43" s="120">
        <v>2800</v>
      </c>
      <c r="H43" s="120">
        <f>F43</f>
        <v>2800</v>
      </c>
      <c r="I43" s="199"/>
      <c r="J43" s="120"/>
      <c r="K43" s="199"/>
      <c r="L43" s="120"/>
      <c r="M43" s="199"/>
      <c r="N43" s="311"/>
    </row>
    <row r="44" spans="1:14">
      <c r="A44" s="114"/>
      <c r="B44" s="121" t="s">
        <v>17</v>
      </c>
      <c r="C44" s="122"/>
      <c r="D44" s="123"/>
      <c r="E44" s="123"/>
      <c r="F44" s="124">
        <f>SUM(F41:F43)</f>
        <v>9800</v>
      </c>
      <c r="G44" s="200"/>
      <c r="H44" s="124">
        <f>SUM(H41:H43)</f>
        <v>2800</v>
      </c>
      <c r="I44" s="124"/>
      <c r="J44" s="124">
        <f t="shared" ref="J44" si="6">SUM(J41:J43)</f>
        <v>7000</v>
      </c>
      <c r="K44" s="124"/>
      <c r="L44" s="124">
        <f>+Detailed_Exp_1!K7</f>
        <v>3700</v>
      </c>
      <c r="M44" s="215"/>
      <c r="N44" s="312">
        <f>L44/J44</f>
        <v>0.52857142857142858</v>
      </c>
    </row>
    <row r="45" spans="1:14">
      <c r="A45" s="118"/>
      <c r="B45" s="115"/>
      <c r="C45" s="116"/>
      <c r="D45" s="117"/>
      <c r="E45" s="117"/>
      <c r="F45" s="214"/>
      <c r="H45" s="214"/>
      <c r="I45" s="215"/>
      <c r="J45" s="214"/>
      <c r="K45" s="215"/>
      <c r="L45" s="214"/>
      <c r="M45" s="215"/>
      <c r="N45" s="315"/>
    </row>
    <row r="46" spans="1:14" ht="15" customHeight="1" thickBot="1">
      <c r="B46" s="216" t="s">
        <v>152</v>
      </c>
      <c r="C46" s="217"/>
      <c r="D46" s="218"/>
      <c r="E46" s="218"/>
      <c r="F46" s="219">
        <f>F44+F38</f>
        <v>22450</v>
      </c>
      <c r="G46" s="205"/>
      <c r="H46" s="219">
        <f t="shared" ref="H46:J46" si="7">H44+H38</f>
        <v>2800</v>
      </c>
      <c r="I46" s="219"/>
      <c r="J46" s="219">
        <f t="shared" si="7"/>
        <v>19650</v>
      </c>
      <c r="K46" s="219"/>
      <c r="L46" s="219">
        <f>L44+L38</f>
        <v>3700</v>
      </c>
      <c r="M46" s="215"/>
      <c r="N46" s="312">
        <f>L46/J46</f>
        <v>0.18829516539440203</v>
      </c>
    </row>
    <row r="48" spans="1:14" s="195" customFormat="1">
      <c r="A48" s="191" t="s">
        <v>95</v>
      </c>
      <c r="B48" s="220" t="s">
        <v>96</v>
      </c>
      <c r="C48" s="221"/>
      <c r="D48" s="222"/>
      <c r="E48" s="222"/>
      <c r="F48" s="222"/>
      <c r="G48" s="198"/>
      <c r="H48" s="222"/>
      <c r="I48" s="202"/>
      <c r="J48" s="222"/>
      <c r="K48" s="202"/>
      <c r="L48" s="222"/>
      <c r="M48" s="202"/>
      <c r="N48" s="316"/>
    </row>
    <row r="49" spans="1:14" s="195" customFormat="1" ht="15" customHeight="1">
      <c r="A49" s="114" t="s">
        <v>153</v>
      </c>
      <c r="B49" s="207" t="s">
        <v>154</v>
      </c>
      <c r="C49" s="223"/>
      <c r="D49" s="117"/>
      <c r="E49" s="117"/>
      <c r="F49" s="117"/>
      <c r="G49" s="198"/>
      <c r="H49" s="117"/>
      <c r="I49" s="202"/>
      <c r="J49" s="117"/>
      <c r="K49" s="202"/>
      <c r="L49" s="117"/>
      <c r="M49" s="202"/>
      <c r="N49" s="313"/>
    </row>
    <row r="50" spans="1:14">
      <c r="A50" s="118"/>
      <c r="B50" s="118" t="s">
        <v>155</v>
      </c>
      <c r="C50" s="119" t="s">
        <v>156</v>
      </c>
      <c r="D50" s="119">
        <v>6</v>
      </c>
      <c r="E50" s="120">
        <v>10500</v>
      </c>
      <c r="F50" s="120">
        <f>D50*E50*0.05</f>
        <v>3150</v>
      </c>
      <c r="H50" s="120"/>
      <c r="I50" s="199"/>
      <c r="J50" s="120">
        <f t="shared" ref="J50:J55" si="8">F50</f>
        <v>3150</v>
      </c>
      <c r="K50" s="199"/>
      <c r="L50" s="120"/>
      <c r="M50" s="199"/>
      <c r="N50" s="311"/>
    </row>
    <row r="51" spans="1:14">
      <c r="A51" s="118"/>
      <c r="B51" s="118" t="s">
        <v>157</v>
      </c>
      <c r="C51" s="119" t="s">
        <v>156</v>
      </c>
      <c r="D51" s="119">
        <v>6</v>
      </c>
      <c r="E51" s="120">
        <v>6500</v>
      </c>
      <c r="F51" s="120">
        <f>D51*E51*0.05</f>
        <v>1950</v>
      </c>
      <c r="H51" s="120"/>
      <c r="I51" s="199"/>
      <c r="J51" s="120">
        <f t="shared" si="8"/>
        <v>1950</v>
      </c>
      <c r="K51" s="199"/>
      <c r="L51" s="120"/>
      <c r="M51" s="199"/>
      <c r="N51" s="311"/>
    </row>
    <row r="52" spans="1:14">
      <c r="A52" s="118"/>
      <c r="B52" s="118" t="s">
        <v>186</v>
      </c>
      <c r="C52" s="119" t="s">
        <v>158</v>
      </c>
      <c r="D52" s="119">
        <v>6</v>
      </c>
      <c r="E52" s="120">
        <v>6800</v>
      </c>
      <c r="F52" s="120">
        <f t="shared" ref="F52:F55" si="9">D52*E52*0.05</f>
        <v>2040</v>
      </c>
      <c r="H52" s="120"/>
      <c r="I52" s="199"/>
      <c r="J52" s="120">
        <f t="shared" si="8"/>
        <v>2040</v>
      </c>
      <c r="K52" s="199"/>
      <c r="L52" s="120"/>
      <c r="M52" s="199"/>
      <c r="N52" s="311"/>
    </row>
    <row r="53" spans="1:14">
      <c r="A53" s="118"/>
      <c r="B53" s="118" t="s">
        <v>159</v>
      </c>
      <c r="C53" s="119" t="s">
        <v>160</v>
      </c>
      <c r="D53" s="119">
        <v>6</v>
      </c>
      <c r="E53" s="120">
        <v>1700</v>
      </c>
      <c r="F53" s="120">
        <f t="shared" si="9"/>
        <v>510</v>
      </c>
      <c r="H53" s="120"/>
      <c r="I53" s="199"/>
      <c r="J53" s="120">
        <f t="shared" si="8"/>
        <v>510</v>
      </c>
      <c r="K53" s="199"/>
      <c r="L53" s="120"/>
      <c r="M53" s="199"/>
      <c r="N53" s="311"/>
    </row>
    <row r="54" spans="1:14">
      <c r="A54" s="118"/>
      <c r="B54" s="118" t="s">
        <v>161</v>
      </c>
      <c r="C54" s="119" t="s">
        <v>162</v>
      </c>
      <c r="D54" s="119">
        <v>6</v>
      </c>
      <c r="E54" s="120">
        <v>1600</v>
      </c>
      <c r="F54" s="120">
        <f t="shared" si="9"/>
        <v>480</v>
      </c>
      <c r="H54" s="120"/>
      <c r="I54" s="199"/>
      <c r="J54" s="120">
        <f t="shared" si="8"/>
        <v>480</v>
      </c>
      <c r="K54" s="199"/>
      <c r="L54" s="120"/>
      <c r="M54" s="199"/>
      <c r="N54" s="311"/>
    </row>
    <row r="55" spans="1:14">
      <c r="A55" s="118"/>
      <c r="B55" s="118" t="s">
        <v>163</v>
      </c>
      <c r="C55" s="119" t="s">
        <v>162</v>
      </c>
      <c r="D55" s="119">
        <v>6</v>
      </c>
      <c r="E55" s="120">
        <v>900</v>
      </c>
      <c r="F55" s="120">
        <f t="shared" si="9"/>
        <v>270</v>
      </c>
      <c r="H55" s="120"/>
      <c r="I55" s="199"/>
      <c r="J55" s="120">
        <f t="shared" si="8"/>
        <v>270</v>
      </c>
      <c r="K55" s="199"/>
      <c r="L55" s="120"/>
      <c r="M55" s="199"/>
      <c r="N55" s="311"/>
    </row>
    <row r="56" spans="1:14">
      <c r="A56" s="118"/>
      <c r="B56" s="121" t="s">
        <v>17</v>
      </c>
      <c r="C56" s="122"/>
      <c r="D56" s="123"/>
      <c r="E56" s="123"/>
      <c r="F56" s="124">
        <f>SUM(F50:F55)</f>
        <v>8400</v>
      </c>
      <c r="G56" s="200"/>
      <c r="H56" s="124">
        <f>SUM(H50:H55)</f>
        <v>0</v>
      </c>
      <c r="I56" s="124"/>
      <c r="J56" s="124">
        <f t="shared" ref="J56" si="10">SUM(J50:J55)</f>
        <v>8400</v>
      </c>
      <c r="K56" s="124"/>
      <c r="L56" s="124">
        <f>+Detailed_Exp_1!K8</f>
        <v>4050</v>
      </c>
      <c r="M56" s="215"/>
      <c r="N56" s="312">
        <f>L56/J56</f>
        <v>0.48214285714285715</v>
      </c>
    </row>
    <row r="57" spans="1:14" s="195" customFormat="1" ht="29">
      <c r="A57" s="114" t="s">
        <v>164</v>
      </c>
      <c r="B57" s="115" t="s">
        <v>165</v>
      </c>
      <c r="C57" s="116"/>
      <c r="D57" s="117"/>
      <c r="E57" s="117"/>
      <c r="F57" s="117"/>
      <c r="G57" s="198"/>
      <c r="H57" s="117"/>
      <c r="I57" s="202"/>
      <c r="J57" s="117"/>
      <c r="K57" s="202"/>
      <c r="L57" s="117"/>
      <c r="M57" s="202"/>
      <c r="N57" s="313"/>
    </row>
    <row r="58" spans="1:14">
      <c r="A58" s="118"/>
      <c r="B58" s="118" t="s">
        <v>166</v>
      </c>
      <c r="C58" s="119" t="s">
        <v>167</v>
      </c>
      <c r="D58" s="119">
        <v>6</v>
      </c>
      <c r="E58" s="120">
        <v>2400</v>
      </c>
      <c r="F58" s="120">
        <f>D58*E58*0.2</f>
        <v>2880</v>
      </c>
      <c r="H58" s="120"/>
      <c r="I58" s="199"/>
      <c r="J58" s="120">
        <f>F58</f>
        <v>2880</v>
      </c>
      <c r="K58" s="199"/>
      <c r="L58" s="120"/>
      <c r="M58" s="199"/>
      <c r="N58" s="311"/>
    </row>
    <row r="59" spans="1:14">
      <c r="A59" s="118"/>
      <c r="B59" s="118" t="s">
        <v>168</v>
      </c>
      <c r="C59" s="119" t="s">
        <v>167</v>
      </c>
      <c r="D59" s="119">
        <v>6</v>
      </c>
      <c r="E59" s="120">
        <v>250</v>
      </c>
      <c r="F59" s="120">
        <f t="shared" ref="F59:F61" si="11">D59*E59*0.2</f>
        <v>300</v>
      </c>
      <c r="H59" s="120"/>
      <c r="I59" s="199"/>
      <c r="J59" s="120">
        <f>F59</f>
        <v>300</v>
      </c>
      <c r="K59" s="199"/>
      <c r="L59" s="120"/>
      <c r="M59" s="199"/>
      <c r="N59" s="311"/>
    </row>
    <row r="60" spans="1:14">
      <c r="A60" s="118"/>
      <c r="B60" s="118" t="s">
        <v>169</v>
      </c>
      <c r="C60" s="119" t="s">
        <v>160</v>
      </c>
      <c r="D60" s="119">
        <v>6</v>
      </c>
      <c r="E60" s="120">
        <v>600</v>
      </c>
      <c r="F60" s="120">
        <f t="shared" si="11"/>
        <v>720</v>
      </c>
      <c r="H60" s="120"/>
      <c r="I60" s="199"/>
      <c r="J60" s="120">
        <f>F60</f>
        <v>720</v>
      </c>
      <c r="K60" s="199"/>
      <c r="L60" s="120"/>
      <c r="M60" s="199"/>
      <c r="N60" s="311"/>
    </row>
    <row r="61" spans="1:14">
      <c r="A61" s="118"/>
      <c r="B61" s="118" t="s">
        <v>170</v>
      </c>
      <c r="C61" s="119" t="s">
        <v>171</v>
      </c>
      <c r="D61" s="119">
        <v>6</v>
      </c>
      <c r="E61" s="120">
        <v>800</v>
      </c>
      <c r="F61" s="120">
        <f t="shared" si="11"/>
        <v>960</v>
      </c>
      <c r="H61" s="120"/>
      <c r="I61" s="199"/>
      <c r="J61" s="120">
        <f>F61</f>
        <v>960</v>
      </c>
      <c r="K61" s="199"/>
      <c r="L61" s="120"/>
      <c r="M61" s="199"/>
      <c r="N61" s="311"/>
    </row>
    <row r="62" spans="1:14">
      <c r="A62" s="118"/>
      <c r="B62" s="121" t="s">
        <v>17</v>
      </c>
      <c r="C62" s="122"/>
      <c r="D62" s="123"/>
      <c r="E62" s="123"/>
      <c r="F62" s="124">
        <f>SUM(F58:F61)</f>
        <v>4860</v>
      </c>
      <c r="G62" s="200"/>
      <c r="H62" s="124">
        <f t="shared" ref="H62" si="12">SUM(H58:H61)</f>
        <v>0</v>
      </c>
      <c r="I62" s="124"/>
      <c r="J62" s="124">
        <f>SUM(J58:J61)</f>
        <v>4860</v>
      </c>
      <c r="K62" s="124"/>
      <c r="L62" s="124">
        <f>+Detailed_Exp_1!K9</f>
        <v>2090</v>
      </c>
      <c r="M62" s="215"/>
      <c r="N62" s="312">
        <f>L62/J62</f>
        <v>0.43004115226337447</v>
      </c>
    </row>
    <row r="63" spans="1:14" ht="15" customHeight="1">
      <c r="A63" s="114" t="s">
        <v>172</v>
      </c>
      <c r="B63" s="207" t="s">
        <v>173</v>
      </c>
      <c r="C63" s="224"/>
      <c r="D63" s="224"/>
      <c r="E63" s="117"/>
      <c r="F63" s="214"/>
      <c r="H63" s="214"/>
      <c r="I63" s="215"/>
      <c r="J63" s="214"/>
      <c r="K63" s="215"/>
      <c r="L63" s="214"/>
      <c r="M63" s="215"/>
      <c r="N63" s="315"/>
    </row>
    <row r="64" spans="1:14">
      <c r="A64" s="118"/>
      <c r="B64" s="225" t="s">
        <v>174</v>
      </c>
      <c r="C64" s="119" t="s">
        <v>150</v>
      </c>
      <c r="D64" s="119">
        <v>10</v>
      </c>
      <c r="E64" s="226">
        <v>500</v>
      </c>
      <c r="F64" s="120">
        <f>D64*E64</f>
        <v>5000</v>
      </c>
      <c r="H64" s="120">
        <f>F64</f>
        <v>5000</v>
      </c>
      <c r="I64" s="199"/>
      <c r="J64" s="120"/>
      <c r="K64" s="199"/>
      <c r="L64" s="120"/>
      <c r="M64" s="199"/>
      <c r="N64" s="311"/>
    </row>
    <row r="65" spans="1:14">
      <c r="A65" s="118"/>
      <c r="B65" s="225" t="s">
        <v>175</v>
      </c>
      <c r="C65" s="119" t="s">
        <v>176</v>
      </c>
      <c r="D65" s="119">
        <v>3</v>
      </c>
      <c r="E65" s="226">
        <v>923.33</v>
      </c>
      <c r="F65" s="120">
        <f>D65*E65</f>
        <v>2769.9900000000002</v>
      </c>
      <c r="H65" s="120"/>
      <c r="I65" s="199"/>
      <c r="J65" s="120">
        <f>F65</f>
        <v>2769.9900000000002</v>
      </c>
      <c r="K65" s="199"/>
      <c r="L65" s="120"/>
      <c r="M65" s="199"/>
      <c r="N65" s="311"/>
    </row>
    <row r="66" spans="1:14">
      <c r="A66" s="118"/>
      <c r="B66" s="121" t="s">
        <v>17</v>
      </c>
      <c r="C66" s="122"/>
      <c r="D66" s="123"/>
      <c r="E66" s="123"/>
      <c r="F66" s="124">
        <f>SUM(F64:F65)</f>
        <v>7769.99</v>
      </c>
      <c r="G66" s="200"/>
      <c r="H66" s="124">
        <f>SUM(H64:H65)</f>
        <v>5000</v>
      </c>
      <c r="I66" s="124"/>
      <c r="J66" s="124">
        <f t="shared" ref="J66" si="13">SUM(J64:J65)</f>
        <v>2769.9900000000002</v>
      </c>
      <c r="K66" s="124"/>
      <c r="L66" s="124"/>
      <c r="M66" s="215"/>
      <c r="N66" s="312"/>
    </row>
    <row r="67" spans="1:14">
      <c r="A67" s="118"/>
      <c r="B67" s="115"/>
      <c r="C67" s="116"/>
      <c r="D67" s="117"/>
      <c r="E67" s="117"/>
      <c r="F67" s="214"/>
      <c r="H67" s="214"/>
      <c r="I67" s="215"/>
      <c r="J67" s="214"/>
      <c r="K67" s="215"/>
      <c r="L67" s="214"/>
      <c r="M67" s="215"/>
      <c r="N67" s="315"/>
    </row>
    <row r="68" spans="1:14" ht="15" customHeight="1" thickBot="1">
      <c r="B68" s="216" t="s">
        <v>177</v>
      </c>
      <c r="C68" s="217"/>
      <c r="D68" s="218"/>
      <c r="E68" s="218"/>
      <c r="F68" s="219">
        <f>F66+F62+F56</f>
        <v>21029.989999999998</v>
      </c>
      <c r="G68" s="205"/>
      <c r="H68" s="219">
        <f>H66+H62+H56</f>
        <v>5000</v>
      </c>
      <c r="I68" s="219"/>
      <c r="J68" s="219">
        <f>J66+J62+J56</f>
        <v>16029.99</v>
      </c>
      <c r="K68" s="219">
        <f t="shared" ref="K68:L68" si="14">K66+K62+K56</f>
        <v>0</v>
      </c>
      <c r="L68" s="219">
        <f t="shared" si="14"/>
        <v>6140</v>
      </c>
      <c r="M68" s="215"/>
      <c r="N68" s="312">
        <f>L68/J68</f>
        <v>0.38303205429323411</v>
      </c>
    </row>
    <row r="70" spans="1:14" ht="15" customHeight="1" thickBot="1">
      <c r="A70" s="227" t="s">
        <v>178</v>
      </c>
      <c r="B70" s="228"/>
      <c r="C70" s="229"/>
      <c r="D70" s="230"/>
      <c r="E70" s="230"/>
      <c r="F70" s="231">
        <f>F68+F46+F27</f>
        <v>143999.99</v>
      </c>
      <c r="G70" s="205"/>
      <c r="H70" s="231">
        <f>H68+H46+H27</f>
        <v>32650</v>
      </c>
      <c r="I70" s="219"/>
      <c r="J70" s="231">
        <f>J68+J46+J27</f>
        <v>111349.98999999999</v>
      </c>
      <c r="K70" s="219"/>
      <c r="L70" s="231">
        <f>L68+L46+L27</f>
        <v>70190</v>
      </c>
      <c r="M70" s="215"/>
      <c r="N70" s="312">
        <f>L70/J70</f>
        <v>0.63035479392499272</v>
      </c>
    </row>
  </sheetData>
  <mergeCells count="2">
    <mergeCell ref="B6:F6"/>
    <mergeCell ref="B4:J4"/>
  </mergeCells>
  <pageMargins left="0.7" right="0.7" top="0.75" bottom="0.75" header="0.3" footer="0.3"/>
  <pageSetup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1C3EC-78B0-4FAC-9D06-85F9762B88D6}">
  <dimension ref="A1:N70"/>
  <sheetViews>
    <sheetView topLeftCell="A49" zoomScale="80" zoomScaleNormal="80" workbookViewId="0">
      <selection activeCell="C74" sqref="C74"/>
    </sheetView>
  </sheetViews>
  <sheetFormatPr defaultColWidth="9" defaultRowHeight="14.5"/>
  <cols>
    <col min="1" max="1" width="10.08203125" style="2" customWidth="1"/>
    <col min="2" max="2" width="41.58203125" style="2" customWidth="1"/>
    <col min="3" max="3" width="13.33203125" style="201" bestFit="1" customWidth="1"/>
    <col min="4" max="4" width="7.58203125" style="182" bestFit="1" customWidth="1"/>
    <col min="5" max="5" width="8.58203125" style="182" bestFit="1" customWidth="1"/>
    <col min="6" max="6" width="10.08203125" style="182" customWidth="1"/>
    <col min="7" max="7" width="1.58203125" style="183" customWidth="1"/>
    <col min="8" max="8" width="10.83203125" style="182" bestFit="1" customWidth="1"/>
    <col min="9" max="9" width="1.58203125" style="183" customWidth="1"/>
    <col min="10" max="10" width="10.83203125" style="182" customWidth="1"/>
    <col min="11" max="11" width="1.58203125" style="183" customWidth="1"/>
    <col min="12" max="12" width="12" style="182" customWidth="1"/>
    <col min="13" max="13" width="1.58203125" style="183" customWidth="1"/>
    <col min="14" max="14" width="9.33203125" style="308" customWidth="1"/>
    <col min="15" max="16384" width="9" style="2"/>
  </cols>
  <sheetData>
    <row r="1" spans="1:14" ht="15.5">
      <c r="A1" s="348" t="s">
        <v>202</v>
      </c>
      <c r="B1" s="232"/>
      <c r="C1" s="181"/>
      <c r="G1" s="182"/>
      <c r="I1" s="182"/>
      <c r="K1" s="182"/>
      <c r="M1" s="182"/>
    </row>
    <row r="2" spans="1:14">
      <c r="A2" s="334" t="s">
        <v>204</v>
      </c>
      <c r="C2" s="181"/>
      <c r="G2" s="182"/>
      <c r="I2" s="182"/>
      <c r="K2" s="182"/>
      <c r="M2" s="182"/>
    </row>
    <row r="3" spans="1:14">
      <c r="A3" s="333"/>
      <c r="C3" s="181"/>
      <c r="G3" s="182"/>
      <c r="I3" s="182"/>
      <c r="K3" s="182"/>
      <c r="M3" s="182"/>
    </row>
    <row r="4" spans="1:14">
      <c r="A4" s="195"/>
      <c r="B4" s="392" t="s">
        <v>203</v>
      </c>
      <c r="C4" s="392"/>
      <c r="D4" s="392"/>
      <c r="E4" s="392"/>
      <c r="F4" s="392"/>
      <c r="G4" s="392"/>
      <c r="H4" s="392"/>
      <c r="I4" s="392"/>
      <c r="J4" s="392"/>
      <c r="M4" s="182"/>
    </row>
    <row r="5" spans="1:14" s="190" customFormat="1" ht="30" customHeight="1">
      <c r="A5" s="184"/>
      <c r="B5" s="185" t="s">
        <v>128</v>
      </c>
      <c r="C5" s="186" t="s">
        <v>0</v>
      </c>
      <c r="D5" s="186" t="s">
        <v>1</v>
      </c>
      <c r="E5" s="186" t="s">
        <v>2</v>
      </c>
      <c r="F5" s="186" t="s">
        <v>129</v>
      </c>
      <c r="G5" s="187"/>
      <c r="H5" s="186" t="s">
        <v>130</v>
      </c>
      <c r="I5" s="188"/>
      <c r="J5" s="189" t="s">
        <v>131</v>
      </c>
      <c r="K5" s="188"/>
      <c r="L5" s="233" t="s">
        <v>238</v>
      </c>
      <c r="M5" s="188"/>
      <c r="N5" s="347" t="s">
        <v>231</v>
      </c>
    </row>
    <row r="6" spans="1:14" s="195" customFormat="1" ht="15" customHeight="1">
      <c r="A6" s="191" t="s">
        <v>3</v>
      </c>
      <c r="B6" s="391" t="s">
        <v>132</v>
      </c>
      <c r="C6" s="391"/>
      <c r="D6" s="391"/>
      <c r="E6" s="391"/>
      <c r="F6" s="391"/>
      <c r="G6" s="121"/>
      <c r="H6" s="192"/>
      <c r="I6" s="193"/>
      <c r="J6" s="194"/>
      <c r="K6" s="193"/>
      <c r="L6" s="194"/>
      <c r="M6" s="349"/>
      <c r="N6" s="309"/>
    </row>
    <row r="7" spans="1:14" s="195" customFormat="1">
      <c r="A7" s="114" t="s">
        <v>4</v>
      </c>
      <c r="B7" s="196" t="s">
        <v>5</v>
      </c>
      <c r="C7" s="197"/>
      <c r="D7" s="197"/>
      <c r="E7" s="197"/>
      <c r="F7" s="197"/>
      <c r="G7" s="198"/>
      <c r="H7" s="197"/>
      <c r="I7" s="198"/>
      <c r="J7" s="197"/>
      <c r="K7" s="198"/>
      <c r="L7" s="197"/>
      <c r="M7" s="198"/>
      <c r="N7" s="310"/>
    </row>
    <row r="8" spans="1:14">
      <c r="A8" s="118"/>
      <c r="B8" s="118" t="s">
        <v>6</v>
      </c>
      <c r="C8" s="119" t="s">
        <v>7</v>
      </c>
      <c r="D8" s="119">
        <v>7</v>
      </c>
      <c r="E8" s="120">
        <v>1200</v>
      </c>
      <c r="F8" s="120">
        <v>8400</v>
      </c>
      <c r="H8" s="120"/>
      <c r="I8" s="199"/>
      <c r="J8" s="120">
        <f t="shared" ref="J8:J14" si="0">F8</f>
        <v>8400</v>
      </c>
      <c r="K8" s="199"/>
      <c r="L8" s="120"/>
      <c r="M8" s="199"/>
      <c r="N8" s="311"/>
    </row>
    <row r="9" spans="1:14">
      <c r="A9" s="118"/>
      <c r="B9" s="118" t="s">
        <v>8</v>
      </c>
      <c r="C9" s="119" t="s">
        <v>133</v>
      </c>
      <c r="D9" s="119">
        <v>300</v>
      </c>
      <c r="E9" s="120">
        <f>F9/300</f>
        <v>70.400000000000006</v>
      </c>
      <c r="F9" s="120">
        <v>21120</v>
      </c>
      <c r="H9" s="120"/>
      <c r="I9" s="199"/>
      <c r="J9" s="120">
        <f t="shared" si="0"/>
        <v>21120</v>
      </c>
      <c r="K9" s="199"/>
      <c r="L9" s="120"/>
      <c r="M9" s="199"/>
      <c r="N9" s="311"/>
    </row>
    <row r="10" spans="1:14">
      <c r="A10" s="118"/>
      <c r="B10" s="118" t="s">
        <v>10</v>
      </c>
      <c r="C10" s="119" t="s">
        <v>134</v>
      </c>
      <c r="D10" s="119">
        <v>300</v>
      </c>
      <c r="E10" s="120">
        <v>60</v>
      </c>
      <c r="F10" s="120">
        <v>18000</v>
      </c>
      <c r="H10" s="120"/>
      <c r="I10" s="199"/>
      <c r="J10" s="120">
        <f t="shared" si="0"/>
        <v>18000</v>
      </c>
      <c r="K10" s="199"/>
      <c r="L10" s="120"/>
      <c r="M10" s="199"/>
      <c r="N10" s="311"/>
    </row>
    <row r="11" spans="1:14">
      <c r="A11" s="118"/>
      <c r="B11" s="118" t="s">
        <v>135</v>
      </c>
      <c r="C11" s="119" t="s">
        <v>7</v>
      </c>
      <c r="D11" s="119">
        <v>10</v>
      </c>
      <c r="E11" s="120">
        <v>60</v>
      </c>
      <c r="F11" s="120">
        <v>600</v>
      </c>
      <c r="H11" s="120"/>
      <c r="I11" s="199"/>
      <c r="J11" s="120">
        <f t="shared" si="0"/>
        <v>600</v>
      </c>
      <c r="K11" s="199"/>
      <c r="L11" s="120"/>
      <c r="M11" s="199"/>
      <c r="N11" s="311"/>
    </row>
    <row r="12" spans="1:14">
      <c r="A12" s="118"/>
      <c r="B12" s="118" t="s">
        <v>136</v>
      </c>
      <c r="C12" s="119" t="s">
        <v>7</v>
      </c>
      <c r="D12" s="119">
        <v>14</v>
      </c>
      <c r="E12" s="120">
        <v>60</v>
      </c>
      <c r="F12" s="120">
        <v>840</v>
      </c>
      <c r="H12" s="120"/>
      <c r="I12" s="199"/>
      <c r="J12" s="120">
        <f t="shared" si="0"/>
        <v>840</v>
      </c>
      <c r="K12" s="199"/>
      <c r="L12" s="120"/>
      <c r="M12" s="199"/>
      <c r="N12" s="311"/>
    </row>
    <row r="13" spans="1:14">
      <c r="A13" s="118"/>
      <c r="B13" s="118" t="s">
        <v>137</v>
      </c>
      <c r="C13" s="119" t="s">
        <v>7</v>
      </c>
      <c r="D13" s="119" t="s">
        <v>138</v>
      </c>
      <c r="E13" s="120">
        <v>60</v>
      </c>
      <c r="F13" s="120">
        <v>1680</v>
      </c>
      <c r="H13" s="120"/>
      <c r="I13" s="199"/>
      <c r="J13" s="120">
        <f t="shared" si="0"/>
        <v>1680</v>
      </c>
      <c r="K13" s="199"/>
      <c r="L13" s="120"/>
      <c r="M13" s="199"/>
      <c r="N13" s="311"/>
    </row>
    <row r="14" spans="1:14" ht="21.65" customHeight="1">
      <c r="A14" s="118"/>
      <c r="B14" s="118" t="s">
        <v>9</v>
      </c>
      <c r="C14" s="119" t="s">
        <v>10</v>
      </c>
      <c r="D14" s="119">
        <v>300</v>
      </c>
      <c r="E14" s="120">
        <v>10</v>
      </c>
      <c r="F14" s="120">
        <v>3000</v>
      </c>
      <c r="H14" s="120"/>
      <c r="I14" s="199"/>
      <c r="J14" s="120">
        <f t="shared" si="0"/>
        <v>3000</v>
      </c>
      <c r="K14" s="199"/>
      <c r="L14" s="120"/>
      <c r="M14" s="199"/>
      <c r="N14" s="311"/>
    </row>
    <row r="15" spans="1:14">
      <c r="A15" s="118"/>
      <c r="B15" s="118" t="s">
        <v>11</v>
      </c>
      <c r="C15" s="119" t="s">
        <v>7</v>
      </c>
      <c r="D15" s="119">
        <v>21</v>
      </c>
      <c r="E15" s="120">
        <v>450</v>
      </c>
      <c r="F15" s="120">
        <v>9450</v>
      </c>
      <c r="H15" s="120">
        <f>F15</f>
        <v>9450</v>
      </c>
      <c r="I15" s="199"/>
      <c r="J15" s="120"/>
      <c r="K15" s="199"/>
      <c r="L15" s="120"/>
      <c r="M15" s="199"/>
      <c r="N15" s="311"/>
    </row>
    <row r="16" spans="1:14">
      <c r="A16" s="118"/>
      <c r="B16" s="118" t="s">
        <v>12</v>
      </c>
      <c r="C16" s="119" t="s">
        <v>13</v>
      </c>
      <c r="D16" s="119">
        <v>7</v>
      </c>
      <c r="E16" s="120">
        <v>1000</v>
      </c>
      <c r="F16" s="120">
        <v>7000</v>
      </c>
      <c r="H16" s="120">
        <f>F16</f>
        <v>7000</v>
      </c>
      <c r="I16" s="199"/>
      <c r="J16" s="120"/>
      <c r="K16" s="199"/>
      <c r="L16" s="120"/>
      <c r="M16" s="199"/>
      <c r="N16" s="311"/>
    </row>
    <row r="17" spans="1:14">
      <c r="A17" s="118"/>
      <c r="B17" s="118" t="s">
        <v>14</v>
      </c>
      <c r="C17" s="119" t="s">
        <v>15</v>
      </c>
      <c r="D17" s="119">
        <v>1</v>
      </c>
      <c r="E17" s="120">
        <v>500</v>
      </c>
      <c r="F17" s="120">
        <v>740</v>
      </c>
      <c r="H17" s="120"/>
      <c r="I17" s="199"/>
      <c r="J17" s="120">
        <f>F17</f>
        <v>740</v>
      </c>
      <c r="K17" s="199"/>
      <c r="L17" s="120"/>
      <c r="M17" s="199"/>
      <c r="N17" s="311"/>
    </row>
    <row r="18" spans="1:14">
      <c r="A18" s="118"/>
      <c r="B18" s="118" t="s">
        <v>16</v>
      </c>
      <c r="C18" s="119" t="s">
        <v>15</v>
      </c>
      <c r="D18" s="119">
        <v>1</v>
      </c>
      <c r="E18" s="120">
        <v>290</v>
      </c>
      <c r="F18" s="120">
        <v>290</v>
      </c>
      <c r="H18" s="120"/>
      <c r="I18" s="199"/>
      <c r="J18" s="120">
        <f>F18</f>
        <v>290</v>
      </c>
      <c r="K18" s="199"/>
      <c r="L18" s="120"/>
      <c r="M18" s="199"/>
      <c r="N18" s="311"/>
    </row>
    <row r="19" spans="1:14">
      <c r="A19" s="118"/>
      <c r="B19" s="121" t="s">
        <v>17</v>
      </c>
      <c r="C19" s="122"/>
      <c r="D19" s="123"/>
      <c r="E19" s="123"/>
      <c r="F19" s="124">
        <f>SUM(F8:F18)</f>
        <v>71120</v>
      </c>
      <c r="G19" s="200"/>
      <c r="H19" s="124">
        <f>SUM(H8:H18)</f>
        <v>16450</v>
      </c>
      <c r="I19" s="124"/>
      <c r="J19" s="124">
        <f t="shared" ref="J19" si="1">SUM(J8:J18)</f>
        <v>54670</v>
      </c>
      <c r="K19" s="124"/>
      <c r="L19" s="124">
        <f>Detailed_Exp_2!K4</f>
        <v>55350</v>
      </c>
      <c r="M19" s="215"/>
      <c r="N19" s="312">
        <f>L19/J19</f>
        <v>1.0124382659593927</v>
      </c>
    </row>
    <row r="21" spans="1:14" s="195" customFormat="1">
      <c r="A21" s="114" t="s">
        <v>69</v>
      </c>
      <c r="B21" s="115" t="s">
        <v>84</v>
      </c>
      <c r="C21" s="116"/>
      <c r="D21" s="117"/>
      <c r="E21" s="117"/>
      <c r="F21" s="117"/>
      <c r="G21" s="198"/>
      <c r="H21" s="117"/>
      <c r="I21" s="202"/>
      <c r="J21" s="117"/>
      <c r="K21" s="202"/>
      <c r="L21" s="117"/>
      <c r="M21" s="202"/>
      <c r="N21" s="313"/>
    </row>
    <row r="22" spans="1:14">
      <c r="A22" s="118"/>
      <c r="B22" s="118" t="s">
        <v>85</v>
      </c>
      <c r="C22" s="119" t="s">
        <v>86</v>
      </c>
      <c r="D22" s="119">
        <v>6</v>
      </c>
      <c r="E22" s="120">
        <v>2400</v>
      </c>
      <c r="F22" s="120">
        <f>D22*E22</f>
        <v>14400</v>
      </c>
      <c r="H22" s="120"/>
      <c r="I22" s="199"/>
      <c r="J22" s="120">
        <f>F22</f>
        <v>14400</v>
      </c>
      <c r="K22" s="199"/>
      <c r="L22" s="120"/>
      <c r="M22" s="199"/>
      <c r="N22" s="311"/>
    </row>
    <row r="23" spans="1:14">
      <c r="A23" s="118"/>
      <c r="B23" s="118" t="s">
        <v>87</v>
      </c>
      <c r="C23" s="119" t="s">
        <v>86</v>
      </c>
      <c r="D23" s="119">
        <v>6</v>
      </c>
      <c r="E23" s="120">
        <v>1100</v>
      </c>
      <c r="F23" s="120">
        <f>D23*E23</f>
        <v>6600</v>
      </c>
      <c r="H23" s="120"/>
      <c r="I23" s="199"/>
      <c r="J23" s="120">
        <f>F23</f>
        <v>6600</v>
      </c>
      <c r="K23" s="199"/>
      <c r="L23" s="120"/>
      <c r="M23" s="199"/>
      <c r="N23" s="311"/>
    </row>
    <row r="24" spans="1:14">
      <c r="A24" s="118"/>
      <c r="B24" s="118" t="s">
        <v>88</v>
      </c>
      <c r="C24" s="119" t="s">
        <v>86</v>
      </c>
      <c r="D24" s="119" t="s">
        <v>139</v>
      </c>
      <c r="E24" s="120">
        <v>700</v>
      </c>
      <c r="F24" s="120">
        <f>6*2*E24</f>
        <v>8400</v>
      </c>
      <c r="H24" s="120">
        <f>F24</f>
        <v>8400</v>
      </c>
      <c r="I24" s="199"/>
      <c r="J24" s="120"/>
      <c r="K24" s="199"/>
      <c r="L24" s="120"/>
      <c r="M24" s="199"/>
      <c r="N24" s="311"/>
    </row>
    <row r="25" spans="1:14">
      <c r="A25" s="114"/>
      <c r="B25" s="121" t="s">
        <v>17</v>
      </c>
      <c r="C25" s="122"/>
      <c r="D25" s="123"/>
      <c r="E25" s="123"/>
      <c r="F25" s="124">
        <f>SUM(F22:F24)</f>
        <v>29400</v>
      </c>
      <c r="G25" s="200"/>
      <c r="H25" s="124">
        <f>SUM(H22:H24)</f>
        <v>8400</v>
      </c>
      <c r="I25" s="124"/>
      <c r="J25" s="124">
        <f t="shared" ref="J25" si="2">SUM(J22:J24)</f>
        <v>21000</v>
      </c>
      <c r="K25" s="124"/>
      <c r="L25" s="124">
        <f>Detailed_Exp_2!K5</f>
        <v>21500</v>
      </c>
      <c r="M25" s="215"/>
      <c r="N25" s="312">
        <f>L25/J25</f>
        <v>1.0238095238095237</v>
      </c>
    </row>
    <row r="27" spans="1:14" ht="15" thickBot="1">
      <c r="B27" s="203" t="s">
        <v>140</v>
      </c>
      <c r="C27" s="204"/>
      <c r="D27" s="205"/>
      <c r="E27" s="205"/>
      <c r="F27" s="206">
        <f>F25+F19</f>
        <v>100520</v>
      </c>
      <c r="G27" s="205"/>
      <c r="H27" s="206">
        <f t="shared" ref="H27" si="3">H25+H19</f>
        <v>24850</v>
      </c>
      <c r="I27" s="206"/>
      <c r="J27" s="206">
        <f>J25+J19</f>
        <v>75670</v>
      </c>
      <c r="K27" s="206"/>
      <c r="L27" s="206">
        <f>L25+L19</f>
        <v>76850</v>
      </c>
      <c r="M27" s="198"/>
      <c r="N27" s="312">
        <f>L27/J27</f>
        <v>1.0155940266948593</v>
      </c>
    </row>
    <row r="29" spans="1:14" ht="15" customHeight="1">
      <c r="A29" s="191" t="s">
        <v>91</v>
      </c>
      <c r="B29" s="332" t="s">
        <v>92</v>
      </c>
      <c r="C29" s="192"/>
      <c r="D29" s="192"/>
      <c r="E29" s="192"/>
      <c r="F29" s="192"/>
    </row>
    <row r="30" spans="1:14" s="195" customFormat="1">
      <c r="A30" s="114" t="s">
        <v>93</v>
      </c>
      <c r="B30" s="207" t="s">
        <v>141</v>
      </c>
      <c r="C30" s="116"/>
      <c r="D30" s="117"/>
      <c r="E30" s="117"/>
      <c r="F30" s="117"/>
      <c r="G30" s="198"/>
      <c r="H30" s="117"/>
      <c r="I30" s="202"/>
      <c r="J30" s="117"/>
      <c r="K30" s="202"/>
      <c r="L30" s="117"/>
      <c r="M30" s="202"/>
      <c r="N30" s="313"/>
    </row>
    <row r="31" spans="1:14">
      <c r="A31" s="118"/>
      <c r="B31" s="118" t="s">
        <v>142</v>
      </c>
      <c r="C31" s="119" t="s">
        <v>15</v>
      </c>
      <c r="D31" s="119">
        <v>1</v>
      </c>
      <c r="E31" s="120">
        <v>800</v>
      </c>
      <c r="F31" s="120">
        <v>800</v>
      </c>
      <c r="H31" s="120"/>
      <c r="I31" s="199"/>
      <c r="J31" s="120">
        <f t="shared" ref="J31:J37" si="4">F31</f>
        <v>800</v>
      </c>
      <c r="K31" s="199"/>
      <c r="L31" s="120"/>
      <c r="M31" s="199"/>
      <c r="N31" s="311"/>
    </row>
    <row r="32" spans="1:14">
      <c r="A32" s="118"/>
      <c r="B32" s="118" t="s">
        <v>143</v>
      </c>
      <c r="C32" s="119" t="s">
        <v>15</v>
      </c>
      <c r="D32" s="119">
        <v>1</v>
      </c>
      <c r="E32" s="120">
        <v>700</v>
      </c>
      <c r="F32" s="120">
        <v>700</v>
      </c>
      <c r="H32" s="120"/>
      <c r="I32" s="199"/>
      <c r="J32" s="120">
        <f t="shared" si="4"/>
        <v>700</v>
      </c>
      <c r="K32" s="199"/>
      <c r="L32" s="120"/>
      <c r="M32" s="199"/>
      <c r="N32" s="311"/>
    </row>
    <row r="33" spans="1:14">
      <c r="A33" s="118"/>
      <c r="B33" s="118" t="s">
        <v>144</v>
      </c>
      <c r="C33" s="119" t="s">
        <v>15</v>
      </c>
      <c r="D33" s="119">
        <v>1</v>
      </c>
      <c r="E33" s="120">
        <v>200</v>
      </c>
      <c r="F33" s="120">
        <v>200</v>
      </c>
      <c r="H33" s="120"/>
      <c r="I33" s="199"/>
      <c r="J33" s="120">
        <f t="shared" si="4"/>
        <v>200</v>
      </c>
      <c r="K33" s="199"/>
      <c r="L33" s="120"/>
      <c r="M33" s="199"/>
      <c r="N33" s="311"/>
    </row>
    <row r="34" spans="1:14">
      <c r="A34" s="118"/>
      <c r="B34" s="118" t="s">
        <v>145</v>
      </c>
      <c r="C34" s="119" t="s">
        <v>146</v>
      </c>
      <c r="D34" s="119">
        <v>150</v>
      </c>
      <c r="E34" s="120">
        <v>16</v>
      </c>
      <c r="F34" s="120">
        <v>2400</v>
      </c>
      <c r="H34" s="120"/>
      <c r="I34" s="199"/>
      <c r="J34" s="120">
        <f t="shared" si="4"/>
        <v>2400</v>
      </c>
      <c r="K34" s="199"/>
      <c r="L34" s="120"/>
      <c r="M34" s="199"/>
      <c r="N34" s="311"/>
    </row>
    <row r="35" spans="1:14">
      <c r="A35" s="118"/>
      <c r="B35" s="118" t="s">
        <v>147</v>
      </c>
      <c r="C35" s="119" t="s">
        <v>86</v>
      </c>
      <c r="D35" s="119">
        <v>3</v>
      </c>
      <c r="E35" s="120">
        <v>400</v>
      </c>
      <c r="F35" s="120">
        <v>1200</v>
      </c>
      <c r="H35" s="120"/>
      <c r="I35" s="199"/>
      <c r="J35" s="120">
        <f t="shared" si="4"/>
        <v>1200</v>
      </c>
      <c r="K35" s="199"/>
      <c r="L35" s="120"/>
      <c r="M35" s="199"/>
      <c r="N35" s="311"/>
    </row>
    <row r="36" spans="1:14">
      <c r="A36" s="118"/>
      <c r="B36" s="118" t="s">
        <v>148</v>
      </c>
      <c r="C36" s="119" t="s">
        <v>86</v>
      </c>
      <c r="D36" s="119">
        <v>3</v>
      </c>
      <c r="E36" s="120">
        <v>450</v>
      </c>
      <c r="F36" s="120">
        <v>1350</v>
      </c>
      <c r="H36" s="120"/>
      <c r="I36" s="199"/>
      <c r="J36" s="120">
        <f t="shared" si="4"/>
        <v>1350</v>
      </c>
      <c r="K36" s="199"/>
      <c r="L36" s="120"/>
      <c r="M36" s="199"/>
      <c r="N36" s="311"/>
    </row>
    <row r="37" spans="1:14">
      <c r="A37" s="118"/>
      <c r="B37" s="118" t="s">
        <v>149</v>
      </c>
      <c r="C37" s="119" t="s">
        <v>150</v>
      </c>
      <c r="D37" s="119">
        <v>150</v>
      </c>
      <c r="E37" s="120">
        <v>40</v>
      </c>
      <c r="F37" s="120">
        <v>6000</v>
      </c>
      <c r="H37" s="120"/>
      <c r="I37" s="199"/>
      <c r="J37" s="120">
        <f t="shared" si="4"/>
        <v>6000</v>
      </c>
      <c r="K37" s="199"/>
      <c r="L37" s="120"/>
      <c r="M37" s="199"/>
      <c r="N37" s="311"/>
    </row>
    <row r="38" spans="1:14">
      <c r="A38" s="118"/>
      <c r="B38" s="121" t="s">
        <v>17</v>
      </c>
      <c r="C38" s="122"/>
      <c r="D38" s="123"/>
      <c r="E38" s="123"/>
      <c r="F38" s="124">
        <f>SUM(F31:F37)</f>
        <v>12650</v>
      </c>
      <c r="G38" s="200"/>
      <c r="H38" s="124">
        <f>SUM(H31:H37)</f>
        <v>0</v>
      </c>
      <c r="I38" s="124"/>
      <c r="J38" s="124">
        <f t="shared" ref="J38" si="5">SUM(J31:J37)</f>
        <v>12650</v>
      </c>
      <c r="K38" s="124"/>
      <c r="L38" s="124">
        <f>Detailed_Exp_2!K6</f>
        <v>13500</v>
      </c>
      <c r="M38" s="215"/>
      <c r="N38" s="312">
        <f>L38/J38</f>
        <v>1.0671936758893281</v>
      </c>
    </row>
    <row r="39" spans="1:14">
      <c r="A39" s="118"/>
      <c r="B39" s="208"/>
      <c r="C39" s="209"/>
      <c r="D39" s="210"/>
      <c r="E39" s="210"/>
      <c r="F39" s="211"/>
      <c r="G39" s="212"/>
      <c r="H39" s="211"/>
      <c r="I39" s="213"/>
      <c r="J39" s="211"/>
      <c r="K39" s="213"/>
      <c r="L39" s="211"/>
      <c r="M39" s="215"/>
      <c r="N39" s="314"/>
    </row>
    <row r="40" spans="1:14">
      <c r="A40" s="114" t="s">
        <v>94</v>
      </c>
      <c r="B40" s="115" t="s">
        <v>84</v>
      </c>
      <c r="C40" s="116"/>
      <c r="D40" s="117"/>
      <c r="E40" s="117"/>
      <c r="F40" s="117"/>
      <c r="G40" s="198"/>
      <c r="H40" s="117"/>
      <c r="I40" s="202"/>
      <c r="J40" s="117"/>
      <c r="K40" s="202"/>
      <c r="L40" s="117"/>
      <c r="M40" s="202"/>
      <c r="N40" s="313"/>
    </row>
    <row r="41" spans="1:14">
      <c r="A41" s="118"/>
      <c r="B41" s="118" t="s">
        <v>85</v>
      </c>
      <c r="C41" s="119" t="s">
        <v>86</v>
      </c>
      <c r="D41" s="119">
        <v>2</v>
      </c>
      <c r="E41" s="120">
        <v>2400</v>
      </c>
      <c r="F41" s="120">
        <f>D41*E41</f>
        <v>4800</v>
      </c>
      <c r="H41" s="120"/>
      <c r="I41" s="199"/>
      <c r="J41" s="120">
        <f>F41</f>
        <v>4800</v>
      </c>
      <c r="K41" s="199"/>
      <c r="L41" s="120"/>
      <c r="M41" s="199"/>
      <c r="N41" s="311"/>
    </row>
    <row r="42" spans="1:14">
      <c r="A42" s="118"/>
      <c r="B42" s="118" t="s">
        <v>87</v>
      </c>
      <c r="C42" s="119" t="s">
        <v>86</v>
      </c>
      <c r="D42" s="119">
        <v>2</v>
      </c>
      <c r="E42" s="120">
        <v>1100</v>
      </c>
      <c r="F42" s="120">
        <f>D42*E42</f>
        <v>2200</v>
      </c>
      <c r="H42" s="120"/>
      <c r="I42" s="199"/>
      <c r="J42" s="120">
        <f>F42</f>
        <v>2200</v>
      </c>
      <c r="K42" s="199"/>
      <c r="L42" s="120"/>
      <c r="M42" s="199"/>
      <c r="N42" s="311"/>
    </row>
    <row r="43" spans="1:14">
      <c r="A43" s="118"/>
      <c r="B43" s="118" t="s">
        <v>88</v>
      </c>
      <c r="C43" s="119" t="s">
        <v>86</v>
      </c>
      <c r="D43" s="119" t="s">
        <v>151</v>
      </c>
      <c r="E43" s="120">
        <v>700</v>
      </c>
      <c r="F43" s="120">
        <v>2800</v>
      </c>
      <c r="H43" s="120">
        <f>F43</f>
        <v>2800</v>
      </c>
      <c r="I43" s="199"/>
      <c r="J43" s="120"/>
      <c r="K43" s="199"/>
      <c r="L43" s="120"/>
      <c r="M43" s="199"/>
      <c r="N43" s="311"/>
    </row>
    <row r="44" spans="1:14">
      <c r="A44" s="114"/>
      <c r="B44" s="121" t="s">
        <v>17</v>
      </c>
      <c r="C44" s="122"/>
      <c r="D44" s="123"/>
      <c r="E44" s="123"/>
      <c r="F44" s="124">
        <f>SUM(F41:F43)</f>
        <v>9800</v>
      </c>
      <c r="G44" s="200"/>
      <c r="H44" s="124">
        <f>SUM(H41:H43)</f>
        <v>2800</v>
      </c>
      <c r="I44" s="124"/>
      <c r="J44" s="124">
        <f t="shared" ref="J44" si="6">SUM(J41:J43)</f>
        <v>7000</v>
      </c>
      <c r="K44" s="124"/>
      <c r="L44" s="124">
        <f>Detailed_Exp_2!K7</f>
        <v>7200</v>
      </c>
      <c r="M44" s="215"/>
      <c r="N44" s="312">
        <f>L44/J44</f>
        <v>1.0285714285714285</v>
      </c>
    </row>
    <row r="45" spans="1:14">
      <c r="A45" s="118"/>
      <c r="B45" s="115"/>
      <c r="C45" s="116"/>
      <c r="D45" s="117"/>
      <c r="E45" s="117"/>
      <c r="F45" s="214"/>
      <c r="H45" s="214"/>
      <c r="I45" s="215"/>
      <c r="J45" s="214"/>
      <c r="K45" s="215"/>
      <c r="L45" s="214"/>
      <c r="M45" s="215"/>
      <c r="N45" s="315"/>
    </row>
    <row r="46" spans="1:14" ht="15" customHeight="1" thickBot="1">
      <c r="B46" s="216" t="s">
        <v>152</v>
      </c>
      <c r="C46" s="217"/>
      <c r="D46" s="218"/>
      <c r="E46" s="218"/>
      <c r="F46" s="219">
        <f>F44+F38</f>
        <v>22450</v>
      </c>
      <c r="G46" s="205"/>
      <c r="H46" s="219">
        <f t="shared" ref="H46:J46" si="7">H44+H38</f>
        <v>2800</v>
      </c>
      <c r="I46" s="219"/>
      <c r="J46" s="219">
        <f t="shared" si="7"/>
        <v>19650</v>
      </c>
      <c r="K46" s="219"/>
      <c r="L46" s="219">
        <f>L44+L38</f>
        <v>20700</v>
      </c>
      <c r="M46" s="215"/>
      <c r="N46" s="312">
        <f>L46/J46</f>
        <v>1.0534351145038168</v>
      </c>
    </row>
    <row r="48" spans="1:14" s="195" customFormat="1">
      <c r="A48" s="191" t="s">
        <v>95</v>
      </c>
      <c r="B48" s="220" t="s">
        <v>96</v>
      </c>
      <c r="C48" s="221"/>
      <c r="D48" s="222"/>
      <c r="E48" s="222"/>
      <c r="F48" s="222"/>
      <c r="G48" s="198"/>
      <c r="H48" s="222"/>
      <c r="I48" s="202"/>
      <c r="J48" s="222"/>
      <c r="K48" s="202"/>
      <c r="L48" s="222"/>
      <c r="M48" s="202"/>
      <c r="N48" s="316"/>
    </row>
    <row r="49" spans="1:14" s="195" customFormat="1" ht="15" customHeight="1">
      <c r="A49" s="114" t="s">
        <v>153</v>
      </c>
      <c r="B49" s="207" t="s">
        <v>154</v>
      </c>
      <c r="C49" s="223"/>
      <c r="D49" s="117"/>
      <c r="E49" s="117"/>
      <c r="F49" s="117"/>
      <c r="G49" s="198"/>
      <c r="H49" s="117"/>
      <c r="I49" s="202"/>
      <c r="J49" s="117"/>
      <c r="K49" s="202"/>
      <c r="L49" s="117"/>
      <c r="M49" s="202"/>
      <c r="N49" s="313"/>
    </row>
    <row r="50" spans="1:14">
      <c r="A50" s="118"/>
      <c r="B50" s="118" t="s">
        <v>155</v>
      </c>
      <c r="C50" s="119" t="s">
        <v>156</v>
      </c>
      <c r="D50" s="119">
        <v>6</v>
      </c>
      <c r="E50" s="120">
        <v>10500</v>
      </c>
      <c r="F50" s="120">
        <f>D50*E50*0.05</f>
        <v>3150</v>
      </c>
      <c r="H50" s="120"/>
      <c r="I50" s="199"/>
      <c r="J50" s="120">
        <f t="shared" ref="J50:J55" si="8">F50</f>
        <v>3150</v>
      </c>
      <c r="K50" s="199"/>
      <c r="L50" s="120"/>
      <c r="M50" s="199"/>
      <c r="N50" s="311"/>
    </row>
    <row r="51" spans="1:14">
      <c r="A51" s="118"/>
      <c r="B51" s="118" t="s">
        <v>157</v>
      </c>
      <c r="C51" s="119" t="s">
        <v>156</v>
      </c>
      <c r="D51" s="119">
        <v>6</v>
      </c>
      <c r="E51" s="120">
        <v>6500</v>
      </c>
      <c r="F51" s="120">
        <f>D51*E51*0.05</f>
        <v>1950</v>
      </c>
      <c r="H51" s="120"/>
      <c r="I51" s="199"/>
      <c r="J51" s="120">
        <f t="shared" si="8"/>
        <v>1950</v>
      </c>
      <c r="K51" s="199"/>
      <c r="L51" s="120"/>
      <c r="M51" s="199"/>
      <c r="N51" s="311"/>
    </row>
    <row r="52" spans="1:14">
      <c r="A52" s="118"/>
      <c r="B52" s="118" t="s">
        <v>186</v>
      </c>
      <c r="C52" s="119" t="s">
        <v>158</v>
      </c>
      <c r="D52" s="119">
        <v>6</v>
      </c>
      <c r="E52" s="120">
        <v>6800</v>
      </c>
      <c r="F52" s="120">
        <f t="shared" ref="F52:F55" si="9">D52*E52*0.05</f>
        <v>2040</v>
      </c>
      <c r="H52" s="120"/>
      <c r="I52" s="199"/>
      <c r="J52" s="120">
        <f t="shared" si="8"/>
        <v>2040</v>
      </c>
      <c r="K52" s="199"/>
      <c r="L52" s="120"/>
      <c r="M52" s="199"/>
      <c r="N52" s="311"/>
    </row>
    <row r="53" spans="1:14">
      <c r="A53" s="118"/>
      <c r="B53" s="118" t="s">
        <v>159</v>
      </c>
      <c r="C53" s="119" t="s">
        <v>160</v>
      </c>
      <c r="D53" s="119">
        <v>6</v>
      </c>
      <c r="E53" s="120">
        <v>1700</v>
      </c>
      <c r="F53" s="120">
        <f t="shared" si="9"/>
        <v>510</v>
      </c>
      <c r="H53" s="120"/>
      <c r="I53" s="199"/>
      <c r="J53" s="120">
        <f t="shared" si="8"/>
        <v>510</v>
      </c>
      <c r="K53" s="199"/>
      <c r="L53" s="120"/>
      <c r="M53" s="199"/>
      <c r="N53" s="311"/>
    </row>
    <row r="54" spans="1:14">
      <c r="A54" s="118"/>
      <c r="B54" s="118" t="s">
        <v>161</v>
      </c>
      <c r="C54" s="119" t="s">
        <v>162</v>
      </c>
      <c r="D54" s="119">
        <v>6</v>
      </c>
      <c r="E54" s="120">
        <v>1600</v>
      </c>
      <c r="F54" s="120">
        <f t="shared" si="9"/>
        <v>480</v>
      </c>
      <c r="H54" s="120"/>
      <c r="I54" s="199"/>
      <c r="J54" s="120">
        <f t="shared" si="8"/>
        <v>480</v>
      </c>
      <c r="K54" s="199"/>
      <c r="L54" s="120"/>
      <c r="M54" s="199"/>
      <c r="N54" s="311"/>
    </row>
    <row r="55" spans="1:14">
      <c r="A55" s="118"/>
      <c r="B55" s="118" t="s">
        <v>163</v>
      </c>
      <c r="C55" s="119" t="s">
        <v>162</v>
      </c>
      <c r="D55" s="119">
        <v>6</v>
      </c>
      <c r="E55" s="120">
        <v>900</v>
      </c>
      <c r="F55" s="120">
        <f t="shared" si="9"/>
        <v>270</v>
      </c>
      <c r="H55" s="120"/>
      <c r="I55" s="199"/>
      <c r="J55" s="120">
        <f t="shared" si="8"/>
        <v>270</v>
      </c>
      <c r="K55" s="199"/>
      <c r="L55" s="120"/>
      <c r="M55" s="199"/>
      <c r="N55" s="311"/>
    </row>
    <row r="56" spans="1:14">
      <c r="A56" s="118"/>
      <c r="B56" s="121" t="s">
        <v>17</v>
      </c>
      <c r="C56" s="122"/>
      <c r="D56" s="123"/>
      <c r="E56" s="123"/>
      <c r="F56" s="124">
        <f>SUM(F50:F55)</f>
        <v>8400</v>
      </c>
      <c r="G56" s="200"/>
      <c r="H56" s="124">
        <f>SUM(H50:H55)</f>
        <v>0</v>
      </c>
      <c r="I56" s="124"/>
      <c r="J56" s="124">
        <f t="shared" ref="J56" si="10">SUM(J50:J55)</f>
        <v>8400</v>
      </c>
      <c r="K56" s="124"/>
      <c r="L56" s="124">
        <f>Detailed_Exp_2!K8</f>
        <v>8550</v>
      </c>
      <c r="M56" s="215"/>
      <c r="N56" s="312">
        <f>L56/J56</f>
        <v>1.0178571428571428</v>
      </c>
    </row>
    <row r="57" spans="1:14" s="195" customFormat="1" ht="29">
      <c r="A57" s="114" t="s">
        <v>164</v>
      </c>
      <c r="B57" s="115" t="s">
        <v>165</v>
      </c>
      <c r="C57" s="116"/>
      <c r="D57" s="117"/>
      <c r="E57" s="117"/>
      <c r="F57" s="117"/>
      <c r="G57" s="198"/>
      <c r="H57" s="117"/>
      <c r="I57" s="202"/>
      <c r="J57" s="117"/>
      <c r="K57" s="202"/>
      <c r="L57" s="117"/>
      <c r="M57" s="202"/>
      <c r="N57" s="313"/>
    </row>
    <row r="58" spans="1:14">
      <c r="A58" s="118"/>
      <c r="B58" s="118" t="s">
        <v>166</v>
      </c>
      <c r="C58" s="119" t="s">
        <v>167</v>
      </c>
      <c r="D58" s="119">
        <v>6</v>
      </c>
      <c r="E58" s="120">
        <v>2400</v>
      </c>
      <c r="F58" s="120">
        <f>D58*E58*0.2</f>
        <v>2880</v>
      </c>
      <c r="H58" s="120"/>
      <c r="I58" s="199"/>
      <c r="J58" s="120">
        <f>F58</f>
        <v>2880</v>
      </c>
      <c r="K58" s="199"/>
      <c r="L58" s="120"/>
      <c r="M58" s="199"/>
      <c r="N58" s="311"/>
    </row>
    <row r="59" spans="1:14">
      <c r="A59" s="118"/>
      <c r="B59" s="118" t="s">
        <v>168</v>
      </c>
      <c r="C59" s="119" t="s">
        <v>167</v>
      </c>
      <c r="D59" s="119">
        <v>6</v>
      </c>
      <c r="E59" s="120">
        <v>250</v>
      </c>
      <c r="F59" s="120">
        <f t="shared" ref="F59:F61" si="11">D59*E59*0.2</f>
        <v>300</v>
      </c>
      <c r="H59" s="120"/>
      <c r="I59" s="199"/>
      <c r="J59" s="120">
        <f>F59</f>
        <v>300</v>
      </c>
      <c r="K59" s="199"/>
      <c r="L59" s="120"/>
      <c r="M59" s="199"/>
      <c r="N59" s="311"/>
    </row>
    <row r="60" spans="1:14">
      <c r="A60" s="118"/>
      <c r="B60" s="118" t="s">
        <v>169</v>
      </c>
      <c r="C60" s="119" t="s">
        <v>160</v>
      </c>
      <c r="D60" s="119">
        <v>6</v>
      </c>
      <c r="E60" s="120">
        <v>600</v>
      </c>
      <c r="F60" s="120">
        <f t="shared" si="11"/>
        <v>720</v>
      </c>
      <c r="H60" s="120"/>
      <c r="I60" s="199"/>
      <c r="J60" s="120">
        <f>F60</f>
        <v>720</v>
      </c>
      <c r="K60" s="199"/>
      <c r="L60" s="120"/>
      <c r="M60" s="199"/>
      <c r="N60" s="311"/>
    </row>
    <row r="61" spans="1:14">
      <c r="A61" s="118"/>
      <c r="B61" s="118" t="s">
        <v>170</v>
      </c>
      <c r="C61" s="119" t="s">
        <v>171</v>
      </c>
      <c r="D61" s="119">
        <v>6</v>
      </c>
      <c r="E61" s="120">
        <v>800</v>
      </c>
      <c r="F61" s="120">
        <f t="shared" si="11"/>
        <v>960</v>
      </c>
      <c r="H61" s="120"/>
      <c r="I61" s="199"/>
      <c r="J61" s="120">
        <f>F61</f>
        <v>960</v>
      </c>
      <c r="K61" s="199"/>
      <c r="L61" s="120"/>
      <c r="M61" s="199"/>
      <c r="N61" s="311"/>
    </row>
    <row r="62" spans="1:14">
      <c r="A62" s="118"/>
      <c r="B62" s="121" t="s">
        <v>17</v>
      </c>
      <c r="C62" s="122"/>
      <c r="D62" s="123"/>
      <c r="E62" s="123"/>
      <c r="F62" s="124">
        <f>SUM(F58:F61)</f>
        <v>4860</v>
      </c>
      <c r="G62" s="200"/>
      <c r="H62" s="124">
        <f t="shared" ref="H62" si="12">SUM(H58:H61)</f>
        <v>0</v>
      </c>
      <c r="I62" s="124"/>
      <c r="J62" s="124">
        <f>SUM(J58:J61)</f>
        <v>4860</v>
      </c>
      <c r="K62" s="124"/>
      <c r="L62" s="124">
        <f>Detailed_Exp_2!K9</f>
        <v>5090</v>
      </c>
      <c r="M62" s="215"/>
      <c r="N62" s="312">
        <f>L62/J62</f>
        <v>1.0473251028806585</v>
      </c>
    </row>
    <row r="63" spans="1:14" ht="15" customHeight="1">
      <c r="A63" s="114" t="s">
        <v>172</v>
      </c>
      <c r="B63" s="207" t="s">
        <v>173</v>
      </c>
      <c r="C63" s="224"/>
      <c r="D63" s="224"/>
      <c r="E63" s="117"/>
      <c r="F63" s="214"/>
      <c r="H63" s="214"/>
      <c r="I63" s="215"/>
      <c r="J63" s="214"/>
      <c r="K63" s="215"/>
      <c r="L63" s="214"/>
      <c r="M63" s="215"/>
      <c r="N63" s="315"/>
    </row>
    <row r="64" spans="1:14">
      <c r="A64" s="118"/>
      <c r="B64" s="225" t="s">
        <v>174</v>
      </c>
      <c r="C64" s="119" t="s">
        <v>150</v>
      </c>
      <c r="D64" s="119">
        <v>10</v>
      </c>
      <c r="E64" s="226">
        <v>500</v>
      </c>
      <c r="F64" s="120">
        <f>D64*E64</f>
        <v>5000</v>
      </c>
      <c r="H64" s="120">
        <f>F64</f>
        <v>5000</v>
      </c>
      <c r="I64" s="199"/>
      <c r="J64" s="120"/>
      <c r="K64" s="199"/>
      <c r="L64" s="120"/>
      <c r="M64" s="199"/>
      <c r="N64" s="311"/>
    </row>
    <row r="65" spans="1:14">
      <c r="A65" s="118"/>
      <c r="B65" s="225" t="s">
        <v>175</v>
      </c>
      <c r="C65" s="119" t="s">
        <v>176</v>
      </c>
      <c r="D65" s="119">
        <v>3</v>
      </c>
      <c r="E65" s="226">
        <v>923.33</v>
      </c>
      <c r="F65" s="120">
        <f>D65*E65</f>
        <v>2769.9900000000002</v>
      </c>
      <c r="H65" s="120"/>
      <c r="I65" s="199"/>
      <c r="J65" s="120">
        <f>F65</f>
        <v>2769.9900000000002</v>
      </c>
      <c r="K65" s="199"/>
      <c r="L65" s="120"/>
      <c r="M65" s="199"/>
      <c r="N65" s="311"/>
    </row>
    <row r="66" spans="1:14">
      <c r="A66" s="118"/>
      <c r="B66" s="121" t="s">
        <v>17</v>
      </c>
      <c r="C66" s="122"/>
      <c r="D66" s="123"/>
      <c r="E66" s="123"/>
      <c r="F66" s="124">
        <f>SUM(F64:F65)</f>
        <v>7769.99</v>
      </c>
      <c r="G66" s="200"/>
      <c r="H66" s="124">
        <f>SUM(H64:H65)</f>
        <v>5000</v>
      </c>
      <c r="I66" s="124"/>
      <c r="J66" s="124">
        <f t="shared" ref="J66" si="13">SUM(J64:J65)</f>
        <v>2769.9900000000002</v>
      </c>
      <c r="K66" s="124"/>
      <c r="L66" s="124">
        <f>Detailed_Exp_2!K10</f>
        <v>3000</v>
      </c>
      <c r="M66" s="215"/>
      <c r="N66" s="312"/>
    </row>
    <row r="67" spans="1:14">
      <c r="A67" s="118"/>
      <c r="B67" s="115"/>
      <c r="C67" s="116"/>
      <c r="D67" s="117"/>
      <c r="E67" s="117"/>
      <c r="F67" s="214"/>
      <c r="H67" s="214"/>
      <c r="I67" s="215"/>
      <c r="J67" s="214"/>
      <c r="K67" s="215"/>
      <c r="L67" s="214"/>
      <c r="M67" s="215"/>
      <c r="N67" s="315"/>
    </row>
    <row r="68" spans="1:14" ht="15" customHeight="1" thickBot="1">
      <c r="B68" s="216" t="s">
        <v>177</v>
      </c>
      <c r="C68" s="217"/>
      <c r="D68" s="218"/>
      <c r="E68" s="218"/>
      <c r="F68" s="219">
        <f>F66+F62+F56</f>
        <v>21029.989999999998</v>
      </c>
      <c r="G68" s="205"/>
      <c r="H68" s="219">
        <f>H66+H62+H56</f>
        <v>5000</v>
      </c>
      <c r="I68" s="219"/>
      <c r="J68" s="219">
        <f>J66+J62+J56</f>
        <v>16029.99</v>
      </c>
      <c r="K68" s="219">
        <f t="shared" ref="K68:L68" si="14">K66+K62+K56</f>
        <v>0</v>
      </c>
      <c r="L68" s="219">
        <f t="shared" si="14"/>
        <v>16640</v>
      </c>
      <c r="M68" s="215"/>
      <c r="N68" s="312">
        <f>L68/J68</f>
        <v>1.0380542969771036</v>
      </c>
    </row>
    <row r="70" spans="1:14" ht="15" customHeight="1" thickBot="1">
      <c r="A70" s="227" t="s">
        <v>178</v>
      </c>
      <c r="B70" s="228"/>
      <c r="C70" s="229"/>
      <c r="D70" s="230"/>
      <c r="E70" s="230"/>
      <c r="F70" s="231">
        <f>F68+F46+F27</f>
        <v>143999.99</v>
      </c>
      <c r="G70" s="205"/>
      <c r="H70" s="231">
        <f>H68+H46+H27</f>
        <v>32650</v>
      </c>
      <c r="I70" s="219"/>
      <c r="J70" s="231">
        <f>J68+J46+J27</f>
        <v>111349.98999999999</v>
      </c>
      <c r="K70" s="219"/>
      <c r="L70" s="231">
        <f>L68+L46+L27</f>
        <v>114190</v>
      </c>
      <c r="M70" s="215"/>
      <c r="N70" s="312">
        <f>L70/J70</f>
        <v>1.0255052559950837</v>
      </c>
    </row>
  </sheetData>
  <mergeCells count="2">
    <mergeCell ref="B4:J4"/>
    <mergeCell ref="B6:F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1"/>
  <sheetViews>
    <sheetView zoomScale="90" zoomScaleNormal="90" workbookViewId="0">
      <pane xSplit="1" ySplit="3" topLeftCell="B4" activePane="bottomRight" state="frozen"/>
      <selection pane="topRight" activeCell="B1" sqref="B1"/>
      <selection pane="bottomLeft" activeCell="A4" sqref="A4"/>
      <selection pane="bottomRight" activeCell="C17" sqref="C17"/>
    </sheetView>
  </sheetViews>
  <sheetFormatPr defaultColWidth="9" defaultRowHeight="14.5"/>
  <cols>
    <col min="1" max="1" width="17" style="1" customWidth="1"/>
    <col min="2" max="2" width="11.5" style="109" customWidth="1"/>
    <col min="3" max="3" width="12.08203125" style="109" customWidth="1"/>
    <col min="4" max="4" width="15.08203125" style="110" customWidth="1"/>
    <col min="5" max="5" width="9.08203125" style="111" customWidth="1"/>
    <col min="6" max="6" width="1.58203125" style="317" customWidth="1"/>
    <col min="7" max="7" width="12.58203125" style="109" customWidth="1"/>
    <col min="8" max="8" width="1.58203125" style="317" customWidth="1"/>
    <col min="9" max="9" width="9" style="1"/>
    <col min="10" max="10" width="10" style="1" customWidth="1"/>
    <col min="11" max="11" width="9.75" style="238" bestFit="1" customWidth="1"/>
    <col min="12" max="16384" width="9" style="1"/>
  </cols>
  <sheetData>
    <row r="1" spans="1:11" ht="15.5">
      <c r="A1" s="241" t="s">
        <v>236</v>
      </c>
      <c r="B1" s="320"/>
      <c r="C1" s="322" t="s">
        <v>199</v>
      </c>
      <c r="D1" s="237" t="s">
        <v>237</v>
      </c>
      <c r="G1" s="110" t="s">
        <v>200</v>
      </c>
    </row>
    <row r="3" spans="1:11" ht="29">
      <c r="A3" s="319" t="s">
        <v>77</v>
      </c>
      <c r="B3" s="234" t="s">
        <v>61</v>
      </c>
      <c r="C3" s="234" t="s">
        <v>62</v>
      </c>
      <c r="D3" s="235" t="s">
        <v>63</v>
      </c>
      <c r="E3" s="236" t="s">
        <v>64</v>
      </c>
      <c r="F3" s="318"/>
      <c r="G3" s="323" t="s">
        <v>65</v>
      </c>
      <c r="H3" s="318"/>
      <c r="J3" s="237" t="s">
        <v>179</v>
      </c>
    </row>
    <row r="4" spans="1:11">
      <c r="J4" s="1" t="s">
        <v>4</v>
      </c>
      <c r="K4" s="238">
        <f t="shared" ref="K4:K10" si="0">SUMIF(G:G,J:J,E:E)</f>
        <v>49350</v>
      </c>
    </row>
    <row r="5" spans="1:11">
      <c r="A5" s="112"/>
      <c r="J5" s="1" t="s">
        <v>69</v>
      </c>
      <c r="K5" s="238">
        <f t="shared" si="0"/>
        <v>11000</v>
      </c>
    </row>
    <row r="6" spans="1:11">
      <c r="A6" s="1" t="s">
        <v>76</v>
      </c>
      <c r="B6" s="321">
        <v>44958</v>
      </c>
      <c r="C6" s="109">
        <v>123456</v>
      </c>
      <c r="D6" s="110" t="s">
        <v>66</v>
      </c>
      <c r="E6" s="111">
        <v>9100</v>
      </c>
      <c r="G6" s="109" t="s">
        <v>4</v>
      </c>
      <c r="J6" s="1" t="s">
        <v>93</v>
      </c>
      <c r="K6" s="238">
        <f t="shared" si="0"/>
        <v>0</v>
      </c>
    </row>
    <row r="7" spans="1:11">
      <c r="A7" s="1" t="s">
        <v>74</v>
      </c>
      <c r="B7" s="321">
        <v>44985</v>
      </c>
      <c r="C7" s="109" t="s">
        <v>191</v>
      </c>
      <c r="D7" s="110" t="s">
        <v>83</v>
      </c>
      <c r="E7" s="111">
        <v>10000</v>
      </c>
      <c r="G7" s="109" t="s">
        <v>4</v>
      </c>
      <c r="J7" s="1" t="s">
        <v>94</v>
      </c>
      <c r="K7" s="238">
        <f t="shared" si="0"/>
        <v>3700</v>
      </c>
    </row>
    <row r="8" spans="1:11">
      <c r="A8" s="1" t="s">
        <v>74</v>
      </c>
      <c r="B8" s="321">
        <v>44985</v>
      </c>
      <c r="C8" s="109" t="s">
        <v>192</v>
      </c>
      <c r="D8" s="110" t="s">
        <v>83</v>
      </c>
      <c r="E8" s="111">
        <v>10000</v>
      </c>
      <c r="G8" s="109" t="s">
        <v>4</v>
      </c>
      <c r="J8" s="1" t="s">
        <v>97</v>
      </c>
      <c r="K8" s="238">
        <f t="shared" si="0"/>
        <v>4050</v>
      </c>
    </row>
    <row r="9" spans="1:11">
      <c r="A9" s="1" t="s">
        <v>74</v>
      </c>
      <c r="B9" s="321">
        <v>44986</v>
      </c>
      <c r="C9" s="109">
        <v>789153</v>
      </c>
      <c r="D9" s="110" t="s">
        <v>67</v>
      </c>
      <c r="E9" s="111">
        <v>1500</v>
      </c>
      <c r="G9" s="109" t="s">
        <v>4</v>
      </c>
      <c r="J9" s="1" t="s">
        <v>98</v>
      </c>
      <c r="K9" s="238">
        <f t="shared" si="0"/>
        <v>2090</v>
      </c>
    </row>
    <row r="10" spans="1:11">
      <c r="A10" s="1" t="s">
        <v>74</v>
      </c>
      <c r="B10" s="321">
        <v>44986</v>
      </c>
      <c r="C10" s="109">
        <v>789154</v>
      </c>
      <c r="D10" s="110" t="s">
        <v>68</v>
      </c>
      <c r="E10" s="111">
        <v>1000</v>
      </c>
      <c r="G10" s="109" t="s">
        <v>4</v>
      </c>
      <c r="J10" s="1" t="s">
        <v>99</v>
      </c>
      <c r="K10" s="239">
        <f t="shared" si="0"/>
        <v>0</v>
      </c>
    </row>
    <row r="11" spans="1:11">
      <c r="A11" s="1" t="s">
        <v>80</v>
      </c>
      <c r="B11" s="321">
        <v>44958</v>
      </c>
      <c r="C11" s="109" t="s">
        <v>79</v>
      </c>
      <c r="D11" s="110" t="s">
        <v>206</v>
      </c>
      <c r="E11" s="111">
        <v>5000</v>
      </c>
      <c r="G11" s="109" t="s">
        <v>69</v>
      </c>
      <c r="K11" s="240">
        <f>SUM(K4:K10)</f>
        <v>70190</v>
      </c>
    </row>
    <row r="12" spans="1:11">
      <c r="A12" s="1" t="s">
        <v>80</v>
      </c>
      <c r="B12" s="321">
        <v>44958</v>
      </c>
      <c r="C12" s="109" t="s">
        <v>79</v>
      </c>
      <c r="D12" s="110" t="s">
        <v>82</v>
      </c>
      <c r="E12" s="111">
        <v>2400</v>
      </c>
      <c r="G12" s="109" t="s">
        <v>69</v>
      </c>
    </row>
    <row r="13" spans="1:11">
      <c r="A13" s="1" t="s">
        <v>75</v>
      </c>
      <c r="B13" s="321">
        <v>44987</v>
      </c>
      <c r="C13" s="109">
        <v>156794</v>
      </c>
      <c r="D13" s="110" t="s">
        <v>70</v>
      </c>
      <c r="E13" s="111">
        <v>9450</v>
      </c>
      <c r="G13" s="109" t="s">
        <v>4</v>
      </c>
    </row>
    <row r="14" spans="1:11">
      <c r="A14" s="1" t="s">
        <v>78</v>
      </c>
      <c r="B14" s="321">
        <v>44988</v>
      </c>
      <c r="C14" s="109">
        <v>137972</v>
      </c>
      <c r="D14" s="110" t="s">
        <v>71</v>
      </c>
      <c r="E14" s="111">
        <v>7300</v>
      </c>
      <c r="G14" s="109" t="s">
        <v>4</v>
      </c>
    </row>
    <row r="15" spans="1:11">
      <c r="A15" s="1" t="s">
        <v>76</v>
      </c>
      <c r="B15" s="321">
        <v>44988</v>
      </c>
      <c r="C15" s="109">
        <v>254973</v>
      </c>
      <c r="D15" s="110" t="s">
        <v>72</v>
      </c>
      <c r="E15" s="111">
        <v>680</v>
      </c>
      <c r="G15" s="109" t="s">
        <v>4</v>
      </c>
    </row>
    <row r="16" spans="1:11">
      <c r="A16" s="1" t="s">
        <v>16</v>
      </c>
      <c r="B16" s="321">
        <v>44985</v>
      </c>
      <c r="C16" s="109">
        <v>248791</v>
      </c>
      <c r="D16" s="110" t="s">
        <v>73</v>
      </c>
      <c r="E16" s="111">
        <v>320</v>
      </c>
      <c r="G16" s="109" t="s">
        <v>4</v>
      </c>
    </row>
    <row r="17" spans="1:8">
      <c r="A17" s="1" t="s">
        <v>80</v>
      </c>
      <c r="B17" s="321">
        <v>44958</v>
      </c>
      <c r="C17" s="109" t="s">
        <v>79</v>
      </c>
      <c r="D17" s="110" t="s">
        <v>81</v>
      </c>
      <c r="E17" s="111">
        <v>2500</v>
      </c>
      <c r="G17" s="109" t="s">
        <v>94</v>
      </c>
    </row>
    <row r="18" spans="1:8">
      <c r="A18" s="1" t="s">
        <v>80</v>
      </c>
      <c r="B18" s="321">
        <v>44958</v>
      </c>
      <c r="C18" s="109" t="s">
        <v>79</v>
      </c>
      <c r="D18" s="110" t="s">
        <v>82</v>
      </c>
      <c r="E18" s="111">
        <v>1200</v>
      </c>
      <c r="G18" s="109" t="s">
        <v>94</v>
      </c>
    </row>
    <row r="19" spans="1:8">
      <c r="A19" s="1" t="s">
        <v>80</v>
      </c>
      <c r="B19" s="321">
        <v>44986</v>
      </c>
      <c r="C19" s="109" t="s">
        <v>180</v>
      </c>
      <c r="D19" s="110" t="s">
        <v>81</v>
      </c>
      <c r="E19" s="111">
        <v>2500</v>
      </c>
      <c r="G19" s="109" t="s">
        <v>69</v>
      </c>
    </row>
    <row r="20" spans="1:8">
      <c r="A20" s="1" t="s">
        <v>80</v>
      </c>
      <c r="B20" s="321">
        <v>44986</v>
      </c>
      <c r="C20" s="109" t="s">
        <v>180</v>
      </c>
      <c r="D20" s="110" t="s">
        <v>82</v>
      </c>
      <c r="E20" s="111">
        <v>1100</v>
      </c>
      <c r="G20" s="109" t="s">
        <v>69</v>
      </c>
    </row>
    <row r="21" spans="1:8">
      <c r="A21" s="1" t="s">
        <v>80</v>
      </c>
      <c r="B21" s="321">
        <v>44958</v>
      </c>
      <c r="C21" s="109" t="s">
        <v>181</v>
      </c>
      <c r="D21" s="110" t="s">
        <v>184</v>
      </c>
      <c r="E21" s="111">
        <v>1500</v>
      </c>
      <c r="G21" s="109" t="s">
        <v>97</v>
      </c>
    </row>
    <row r="22" spans="1:8">
      <c r="A22" s="1" t="s">
        <v>80</v>
      </c>
      <c r="B22" s="321">
        <v>44986</v>
      </c>
      <c r="C22" s="109" t="s">
        <v>181</v>
      </c>
      <c r="D22" s="110" t="s">
        <v>185</v>
      </c>
      <c r="E22" s="111">
        <v>900</v>
      </c>
      <c r="G22" s="109" t="s">
        <v>97</v>
      </c>
    </row>
    <row r="23" spans="1:8">
      <c r="A23" s="1" t="s">
        <v>80</v>
      </c>
      <c r="B23" s="321">
        <v>45017</v>
      </c>
      <c r="C23" s="109" t="s">
        <v>181</v>
      </c>
      <c r="D23" s="110" t="s">
        <v>187</v>
      </c>
      <c r="E23" s="111">
        <v>1000</v>
      </c>
      <c r="G23" s="109" t="s">
        <v>97</v>
      </c>
    </row>
    <row r="24" spans="1:8">
      <c r="A24" s="1" t="s">
        <v>80</v>
      </c>
      <c r="B24" s="321">
        <v>44958</v>
      </c>
      <c r="C24" s="109" t="s">
        <v>181</v>
      </c>
      <c r="D24" s="110" t="s">
        <v>193</v>
      </c>
      <c r="E24" s="111">
        <v>250</v>
      </c>
      <c r="G24" s="109" t="s">
        <v>97</v>
      </c>
    </row>
    <row r="25" spans="1:8">
      <c r="A25" s="1" t="s">
        <v>80</v>
      </c>
      <c r="B25" s="321">
        <v>44986</v>
      </c>
      <c r="C25" s="109" t="s">
        <v>181</v>
      </c>
      <c r="D25" s="110" t="s">
        <v>194</v>
      </c>
      <c r="E25" s="111">
        <v>250</v>
      </c>
      <c r="G25" s="109" t="s">
        <v>97</v>
      </c>
    </row>
    <row r="26" spans="1:8">
      <c r="A26" s="1" t="s">
        <v>80</v>
      </c>
      <c r="B26" s="321">
        <v>45017</v>
      </c>
      <c r="C26" s="109" t="s">
        <v>181</v>
      </c>
      <c r="D26" s="110" t="s">
        <v>195</v>
      </c>
      <c r="E26" s="111">
        <v>150</v>
      </c>
      <c r="G26" s="109" t="s">
        <v>97</v>
      </c>
    </row>
    <row r="27" spans="1:8">
      <c r="A27" s="1" t="s">
        <v>182</v>
      </c>
      <c r="B27" s="321">
        <v>45017</v>
      </c>
      <c r="C27" s="109" t="s">
        <v>188</v>
      </c>
      <c r="D27" s="110" t="s">
        <v>196</v>
      </c>
      <c r="E27" s="111">
        <v>1440</v>
      </c>
      <c r="G27" s="109" t="s">
        <v>98</v>
      </c>
    </row>
    <row r="28" spans="1:8">
      <c r="A28" s="1" t="s">
        <v>183</v>
      </c>
      <c r="B28" s="321">
        <v>45017</v>
      </c>
      <c r="C28" s="109" t="s">
        <v>189</v>
      </c>
      <c r="D28" s="110" t="s">
        <v>197</v>
      </c>
      <c r="E28" s="111">
        <v>150</v>
      </c>
      <c r="G28" s="109" t="s">
        <v>98</v>
      </c>
    </row>
    <row r="29" spans="1:8">
      <c r="A29" s="1" t="s">
        <v>183</v>
      </c>
      <c r="B29" s="321">
        <v>45017</v>
      </c>
      <c r="C29" s="109" t="s">
        <v>190</v>
      </c>
      <c r="D29" s="110" t="s">
        <v>198</v>
      </c>
      <c r="E29" s="111">
        <v>500</v>
      </c>
      <c r="G29" s="109" t="s">
        <v>98</v>
      </c>
    </row>
    <row r="30" spans="1:8">
      <c r="B30" s="321"/>
    </row>
    <row r="31" spans="1:8" ht="15" thickBot="1">
      <c r="E31" s="113">
        <f>SUM(E6:E29)</f>
        <v>70190</v>
      </c>
      <c r="F31" s="198"/>
      <c r="H31" s="19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B158F-B257-4840-8675-DBC76E69B02D}">
  <dimension ref="A1:K44"/>
  <sheetViews>
    <sheetView zoomScale="90" zoomScaleNormal="90" workbookViewId="0">
      <pane xSplit="1" ySplit="3" topLeftCell="B4" activePane="bottomRight" state="frozen"/>
      <selection pane="topRight" activeCell="B1" sqref="B1"/>
      <selection pane="bottomLeft" activeCell="A4" sqref="A4"/>
      <selection pane="bottomRight" activeCell="G1" sqref="G1"/>
    </sheetView>
  </sheetViews>
  <sheetFormatPr defaultColWidth="9" defaultRowHeight="14.5"/>
  <cols>
    <col min="1" max="1" width="17" style="1" customWidth="1"/>
    <col min="2" max="2" width="11.5" style="109" customWidth="1"/>
    <col min="3" max="3" width="12.08203125" style="109" customWidth="1"/>
    <col min="4" max="4" width="15.08203125" style="110" customWidth="1"/>
    <col min="5" max="5" width="9.08203125" style="111" customWidth="1"/>
    <col min="6" max="6" width="1.58203125" style="317" customWidth="1"/>
    <col min="7" max="7" width="12.58203125" style="109" customWidth="1"/>
    <col min="8" max="8" width="1.58203125" style="317" customWidth="1"/>
    <col min="9" max="9" width="9" style="1"/>
    <col min="10" max="10" width="10" style="1" customWidth="1"/>
    <col min="11" max="11" width="10.58203125" style="238" bestFit="1" customWidth="1"/>
    <col min="12" max="16384" width="9" style="1"/>
  </cols>
  <sheetData>
    <row r="1" spans="1:11" ht="15.5">
      <c r="A1" s="241" t="s">
        <v>236</v>
      </c>
      <c r="B1" s="320"/>
      <c r="C1" s="322" t="s">
        <v>199</v>
      </c>
      <c r="D1" s="237" t="s">
        <v>208</v>
      </c>
      <c r="G1" s="110" t="s">
        <v>200</v>
      </c>
    </row>
    <row r="3" spans="1:11" ht="29">
      <c r="A3" s="319" t="s">
        <v>77</v>
      </c>
      <c r="B3" s="234" t="s">
        <v>61</v>
      </c>
      <c r="C3" s="234" t="s">
        <v>62</v>
      </c>
      <c r="D3" s="235" t="s">
        <v>63</v>
      </c>
      <c r="E3" s="236" t="s">
        <v>64</v>
      </c>
      <c r="F3" s="318"/>
      <c r="G3" s="323" t="s">
        <v>65</v>
      </c>
      <c r="H3" s="318"/>
      <c r="J3" s="237" t="s">
        <v>179</v>
      </c>
    </row>
    <row r="4" spans="1:11">
      <c r="J4" s="1" t="s">
        <v>4</v>
      </c>
      <c r="K4" s="238">
        <f t="shared" ref="K4:K10" si="0">SUMIF(G:G,J:J,E:E)</f>
        <v>55350</v>
      </c>
    </row>
    <row r="5" spans="1:11">
      <c r="A5" s="112" t="s">
        <v>207</v>
      </c>
      <c r="J5" s="1" t="s">
        <v>69</v>
      </c>
      <c r="K5" s="238">
        <f t="shared" si="0"/>
        <v>21500</v>
      </c>
    </row>
    <row r="6" spans="1:11">
      <c r="A6" s="1" t="s">
        <v>76</v>
      </c>
      <c r="B6" s="321">
        <v>44958</v>
      </c>
      <c r="C6" s="109">
        <v>123456</v>
      </c>
      <c r="D6" s="110" t="s">
        <v>66</v>
      </c>
      <c r="E6" s="111">
        <v>9100</v>
      </c>
      <c r="G6" s="109" t="s">
        <v>4</v>
      </c>
      <c r="J6" s="1" t="s">
        <v>93</v>
      </c>
      <c r="K6" s="238">
        <f t="shared" si="0"/>
        <v>13500</v>
      </c>
    </row>
    <row r="7" spans="1:11">
      <c r="A7" s="1" t="s">
        <v>76</v>
      </c>
      <c r="B7" s="321">
        <v>45047</v>
      </c>
      <c r="C7" s="109" t="s">
        <v>210</v>
      </c>
      <c r="D7" s="110" t="s">
        <v>209</v>
      </c>
      <c r="E7" s="111">
        <v>6000</v>
      </c>
      <c r="G7" s="109" t="s">
        <v>4</v>
      </c>
      <c r="J7" s="1" t="s">
        <v>94</v>
      </c>
      <c r="K7" s="238">
        <f t="shared" si="0"/>
        <v>7200</v>
      </c>
    </row>
    <row r="8" spans="1:11">
      <c r="A8" s="1" t="s">
        <v>74</v>
      </c>
      <c r="B8" s="321">
        <v>44985</v>
      </c>
      <c r="C8" s="109" t="s">
        <v>191</v>
      </c>
      <c r="D8" s="110" t="s">
        <v>83</v>
      </c>
      <c r="E8" s="111">
        <v>10000</v>
      </c>
      <c r="G8" s="109" t="s">
        <v>4</v>
      </c>
      <c r="J8" s="1" t="s">
        <v>97</v>
      </c>
      <c r="K8" s="238">
        <f t="shared" si="0"/>
        <v>8550</v>
      </c>
    </row>
    <row r="9" spans="1:11">
      <c r="A9" s="1" t="s">
        <v>74</v>
      </c>
      <c r="B9" s="321">
        <v>44985</v>
      </c>
      <c r="C9" s="109" t="s">
        <v>192</v>
      </c>
      <c r="D9" s="110" t="s">
        <v>83</v>
      </c>
      <c r="E9" s="111">
        <v>10000</v>
      </c>
      <c r="G9" s="109" t="s">
        <v>4</v>
      </c>
      <c r="J9" s="1" t="s">
        <v>98</v>
      </c>
      <c r="K9" s="238">
        <f t="shared" si="0"/>
        <v>5090</v>
      </c>
    </row>
    <row r="10" spans="1:11">
      <c r="A10" s="1" t="s">
        <v>74</v>
      </c>
      <c r="B10" s="321">
        <v>44986</v>
      </c>
      <c r="C10" s="109">
        <v>789153</v>
      </c>
      <c r="D10" s="110" t="s">
        <v>67</v>
      </c>
      <c r="E10" s="111">
        <v>1500</v>
      </c>
      <c r="G10" s="109" t="s">
        <v>4</v>
      </c>
      <c r="J10" s="1" t="s">
        <v>99</v>
      </c>
      <c r="K10" s="239">
        <f t="shared" si="0"/>
        <v>3000</v>
      </c>
    </row>
    <row r="11" spans="1:11">
      <c r="A11" s="1" t="s">
        <v>74</v>
      </c>
      <c r="B11" s="321">
        <v>44986</v>
      </c>
      <c r="C11" s="109">
        <v>789154</v>
      </c>
      <c r="D11" s="110" t="s">
        <v>68</v>
      </c>
      <c r="E11" s="111">
        <v>1000</v>
      </c>
      <c r="G11" s="109" t="s">
        <v>4</v>
      </c>
      <c r="K11" s="240">
        <f>SUM(K4:K10)</f>
        <v>114190</v>
      </c>
    </row>
    <row r="12" spans="1:11">
      <c r="A12" s="1" t="s">
        <v>80</v>
      </c>
      <c r="B12" s="321">
        <v>44958</v>
      </c>
      <c r="C12" s="109" t="s">
        <v>79</v>
      </c>
      <c r="D12" s="110" t="s">
        <v>206</v>
      </c>
      <c r="E12" s="111">
        <v>5000</v>
      </c>
      <c r="G12" s="109" t="s">
        <v>69</v>
      </c>
    </row>
    <row r="13" spans="1:11">
      <c r="A13" s="1" t="s">
        <v>80</v>
      </c>
      <c r="B13" s="321">
        <v>45047</v>
      </c>
      <c r="D13" s="110" t="s">
        <v>206</v>
      </c>
      <c r="E13" s="111">
        <v>10500</v>
      </c>
      <c r="G13" s="109" t="s">
        <v>69</v>
      </c>
      <c r="K13" s="240"/>
    </row>
    <row r="14" spans="1:11">
      <c r="A14" s="1" t="s">
        <v>80</v>
      </c>
      <c r="B14" s="321">
        <v>44958</v>
      </c>
      <c r="C14" s="109" t="s">
        <v>79</v>
      </c>
      <c r="D14" s="110" t="s">
        <v>82</v>
      </c>
      <c r="E14" s="111">
        <v>2400</v>
      </c>
      <c r="G14" s="109" t="s">
        <v>69</v>
      </c>
    </row>
    <row r="15" spans="1:11">
      <c r="A15" s="1" t="s">
        <v>75</v>
      </c>
      <c r="B15" s="321">
        <v>44987</v>
      </c>
      <c r="C15" s="109">
        <v>156794</v>
      </c>
      <c r="D15" s="110" t="s">
        <v>70</v>
      </c>
      <c r="E15" s="111">
        <v>9450</v>
      </c>
      <c r="G15" s="109" t="s">
        <v>4</v>
      </c>
    </row>
    <row r="16" spans="1:11">
      <c r="A16" s="1" t="s">
        <v>78</v>
      </c>
      <c r="B16" s="321">
        <v>44988</v>
      </c>
      <c r="C16" s="109">
        <v>137972</v>
      </c>
      <c r="D16" s="110" t="s">
        <v>71</v>
      </c>
      <c r="E16" s="111">
        <v>7300</v>
      </c>
      <c r="G16" s="109" t="s">
        <v>4</v>
      </c>
    </row>
    <row r="17" spans="1:7">
      <c r="A17" s="1" t="s">
        <v>76</v>
      </c>
      <c r="B17" s="321">
        <v>44988</v>
      </c>
      <c r="C17" s="109">
        <v>254973</v>
      </c>
      <c r="D17" s="110" t="s">
        <v>72</v>
      </c>
      <c r="E17" s="111">
        <v>680</v>
      </c>
      <c r="G17" s="109" t="s">
        <v>4</v>
      </c>
    </row>
    <row r="18" spans="1:7">
      <c r="A18" s="1" t="s">
        <v>16</v>
      </c>
      <c r="B18" s="321">
        <v>44985</v>
      </c>
      <c r="C18" s="109">
        <v>248791</v>
      </c>
      <c r="D18" s="110" t="s">
        <v>73</v>
      </c>
      <c r="E18" s="111">
        <v>320</v>
      </c>
      <c r="G18" s="109" t="s">
        <v>4</v>
      </c>
    </row>
    <row r="19" spans="1:7">
      <c r="A19" s="1" t="s">
        <v>211</v>
      </c>
      <c r="B19" s="321">
        <v>45081</v>
      </c>
      <c r="C19" s="109">
        <v>236</v>
      </c>
      <c r="D19" s="110" t="s">
        <v>213</v>
      </c>
      <c r="E19" s="111">
        <v>4000</v>
      </c>
      <c r="G19" s="109" t="s">
        <v>93</v>
      </c>
    </row>
    <row r="20" spans="1:7">
      <c r="A20" s="1" t="s">
        <v>212</v>
      </c>
      <c r="B20" s="321">
        <v>45019</v>
      </c>
      <c r="C20" s="109">
        <v>123</v>
      </c>
      <c r="D20" s="110" t="s">
        <v>214</v>
      </c>
      <c r="E20" s="111">
        <v>9500</v>
      </c>
      <c r="G20" s="109" t="s">
        <v>93</v>
      </c>
    </row>
    <row r="21" spans="1:7">
      <c r="A21" s="1" t="s">
        <v>80</v>
      </c>
      <c r="B21" s="321">
        <v>44958</v>
      </c>
      <c r="C21" s="109" t="s">
        <v>79</v>
      </c>
      <c r="D21" s="110" t="s">
        <v>81</v>
      </c>
      <c r="E21" s="111">
        <v>2500</v>
      </c>
      <c r="G21" s="109" t="s">
        <v>94</v>
      </c>
    </row>
    <row r="22" spans="1:7">
      <c r="A22" s="1" t="s">
        <v>80</v>
      </c>
      <c r="B22" s="321">
        <v>44958</v>
      </c>
      <c r="C22" s="109" t="s">
        <v>79</v>
      </c>
      <c r="D22" s="110" t="s">
        <v>82</v>
      </c>
      <c r="E22" s="111">
        <v>1200</v>
      </c>
      <c r="G22" s="109" t="s">
        <v>94</v>
      </c>
    </row>
    <row r="23" spans="1:7">
      <c r="A23" s="1" t="s">
        <v>80</v>
      </c>
      <c r="B23" s="321">
        <v>45036</v>
      </c>
      <c r="C23" s="109" t="s">
        <v>215</v>
      </c>
      <c r="D23" s="110" t="s">
        <v>82</v>
      </c>
      <c r="E23" s="111">
        <v>3500</v>
      </c>
      <c r="G23" s="109" t="s">
        <v>94</v>
      </c>
    </row>
    <row r="24" spans="1:7">
      <c r="A24" s="1" t="s">
        <v>80</v>
      </c>
      <c r="B24" s="321">
        <v>44986</v>
      </c>
      <c r="C24" s="109" t="s">
        <v>180</v>
      </c>
      <c r="D24" s="110" t="s">
        <v>81</v>
      </c>
      <c r="E24" s="111">
        <v>2500</v>
      </c>
      <c r="G24" s="109" t="s">
        <v>69</v>
      </c>
    </row>
    <row r="25" spans="1:7">
      <c r="A25" s="1" t="s">
        <v>80</v>
      </c>
      <c r="B25" s="321">
        <v>44986</v>
      </c>
      <c r="C25" s="109" t="s">
        <v>180</v>
      </c>
      <c r="D25" s="110" t="s">
        <v>82</v>
      </c>
      <c r="E25" s="111">
        <v>1100</v>
      </c>
      <c r="G25" s="109" t="s">
        <v>69</v>
      </c>
    </row>
    <row r="26" spans="1:7">
      <c r="A26" s="1" t="s">
        <v>80</v>
      </c>
      <c r="B26" s="321">
        <v>44958</v>
      </c>
      <c r="C26" s="109" t="s">
        <v>181</v>
      </c>
      <c r="D26" s="110" t="s">
        <v>184</v>
      </c>
      <c r="E26" s="111">
        <v>1500</v>
      </c>
      <c r="G26" s="109" t="s">
        <v>97</v>
      </c>
    </row>
    <row r="27" spans="1:7">
      <c r="A27" s="1" t="s">
        <v>80</v>
      </c>
      <c r="B27" s="321">
        <v>44986</v>
      </c>
      <c r="C27" s="109" t="s">
        <v>181</v>
      </c>
      <c r="D27" s="110" t="s">
        <v>185</v>
      </c>
      <c r="E27" s="111">
        <v>900</v>
      </c>
      <c r="G27" s="109" t="s">
        <v>97</v>
      </c>
    </row>
    <row r="28" spans="1:7">
      <c r="A28" s="1" t="s">
        <v>80</v>
      </c>
      <c r="B28" s="321">
        <v>45017</v>
      </c>
      <c r="C28" s="109" t="s">
        <v>181</v>
      </c>
      <c r="D28" s="110" t="s">
        <v>187</v>
      </c>
      <c r="E28" s="111">
        <v>1000</v>
      </c>
      <c r="G28" s="109" t="s">
        <v>97</v>
      </c>
    </row>
    <row r="29" spans="1:7">
      <c r="A29" s="1" t="s">
        <v>80</v>
      </c>
      <c r="B29" s="321">
        <v>44958</v>
      </c>
      <c r="C29" s="109" t="s">
        <v>181</v>
      </c>
      <c r="D29" s="110" t="s">
        <v>193</v>
      </c>
      <c r="E29" s="111">
        <v>250</v>
      </c>
      <c r="G29" s="109" t="s">
        <v>97</v>
      </c>
    </row>
    <row r="30" spans="1:7">
      <c r="A30" s="1" t="s">
        <v>80</v>
      </c>
      <c r="B30" s="321">
        <v>44986</v>
      </c>
      <c r="C30" s="109" t="s">
        <v>181</v>
      </c>
      <c r="D30" s="110" t="s">
        <v>194</v>
      </c>
      <c r="E30" s="111">
        <v>250</v>
      </c>
      <c r="G30" s="109" t="s">
        <v>97</v>
      </c>
    </row>
    <row r="31" spans="1:7">
      <c r="A31" s="1" t="s">
        <v>80</v>
      </c>
      <c r="B31" s="321" t="s">
        <v>217</v>
      </c>
      <c r="C31" s="109" t="s">
        <v>218</v>
      </c>
      <c r="D31" s="110" t="s">
        <v>185</v>
      </c>
      <c r="E31" s="111">
        <v>4500</v>
      </c>
      <c r="G31" s="109" t="s">
        <v>97</v>
      </c>
    </row>
    <row r="32" spans="1:7">
      <c r="A32" s="1" t="s">
        <v>80</v>
      </c>
      <c r="B32" s="321">
        <v>45017</v>
      </c>
      <c r="C32" s="109" t="s">
        <v>181</v>
      </c>
      <c r="D32" s="110" t="s">
        <v>195</v>
      </c>
      <c r="E32" s="111">
        <v>150</v>
      </c>
      <c r="G32" s="109" t="s">
        <v>97</v>
      </c>
    </row>
    <row r="33" spans="1:8">
      <c r="A33" s="1" t="s">
        <v>182</v>
      </c>
      <c r="B33" s="321">
        <v>45017</v>
      </c>
      <c r="C33" s="109" t="s">
        <v>188</v>
      </c>
      <c r="D33" s="110" t="s">
        <v>196</v>
      </c>
      <c r="E33" s="111">
        <v>1440</v>
      </c>
      <c r="G33" s="109" t="s">
        <v>98</v>
      </c>
    </row>
    <row r="34" spans="1:8">
      <c r="A34" s="1" t="s">
        <v>182</v>
      </c>
      <c r="B34" s="321">
        <v>45050</v>
      </c>
      <c r="C34" s="109" t="s">
        <v>216</v>
      </c>
      <c r="D34" s="110" t="s">
        <v>196</v>
      </c>
      <c r="E34" s="111">
        <v>3000</v>
      </c>
      <c r="G34" s="109" t="s">
        <v>98</v>
      </c>
    </row>
    <row r="35" spans="1:8">
      <c r="A35" s="1" t="s">
        <v>183</v>
      </c>
      <c r="B35" s="321">
        <v>45017</v>
      </c>
      <c r="C35" s="109" t="s">
        <v>189</v>
      </c>
      <c r="D35" s="110" t="s">
        <v>197</v>
      </c>
      <c r="E35" s="111">
        <v>150</v>
      </c>
      <c r="G35" s="109" t="s">
        <v>98</v>
      </c>
    </row>
    <row r="36" spans="1:8">
      <c r="A36" s="1" t="s">
        <v>183</v>
      </c>
      <c r="B36" s="321">
        <v>45017</v>
      </c>
      <c r="C36" s="109" t="s">
        <v>190</v>
      </c>
      <c r="D36" s="110" t="s">
        <v>198</v>
      </c>
      <c r="E36" s="111">
        <v>500</v>
      </c>
      <c r="G36" s="109" t="s">
        <v>98</v>
      </c>
    </row>
    <row r="37" spans="1:8">
      <c r="A37" s="1" t="s">
        <v>175</v>
      </c>
      <c r="B37" s="321">
        <v>45082</v>
      </c>
      <c r="C37" s="109" t="s">
        <v>219</v>
      </c>
      <c r="D37" s="110" t="s">
        <v>71</v>
      </c>
      <c r="E37" s="111">
        <v>3000</v>
      </c>
      <c r="G37" s="109" t="s">
        <v>99</v>
      </c>
    </row>
    <row r="38" spans="1:8">
      <c r="B38" s="321"/>
    </row>
    <row r="39" spans="1:8">
      <c r="B39" s="321"/>
    </row>
    <row r="40" spans="1:8">
      <c r="B40" s="321"/>
    </row>
    <row r="41" spans="1:8">
      <c r="B41" s="321"/>
    </row>
    <row r="42" spans="1:8">
      <c r="B42" s="321"/>
    </row>
    <row r="43" spans="1:8">
      <c r="B43" s="321"/>
    </row>
    <row r="44" spans="1:8" ht="15" thickBot="1">
      <c r="E44" s="113">
        <f>SUM(E6:E37)</f>
        <v>114190</v>
      </c>
      <c r="F44" s="198"/>
      <c r="H44" s="198"/>
    </row>
  </sheetData>
  <phoneticPr fontId="3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vt:lpstr>
      <vt:lpstr>FACE_1</vt:lpstr>
      <vt:lpstr>FACE_2</vt:lpstr>
      <vt:lpstr>Exp_vs_Budget_1</vt:lpstr>
      <vt:lpstr>Exp_vs_Budget_2</vt:lpstr>
      <vt:lpstr>Detailed_Exp_1</vt:lpstr>
      <vt:lpstr>Detailed_Exp_2</vt:lpstr>
    </vt:vector>
  </TitlesOfParts>
  <Company>UNICEF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Rory Williams</dc:creator>
  <cp:lastModifiedBy>Rory Williams</cp:lastModifiedBy>
  <cp:lastPrinted>2017-08-18T12:50:44Z</cp:lastPrinted>
  <dcterms:created xsi:type="dcterms:W3CDTF">2016-01-31T12:45:47Z</dcterms:created>
  <dcterms:modified xsi:type="dcterms:W3CDTF">2024-06-20T10:27:55Z</dcterms:modified>
</cp:coreProperties>
</file>